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27"/>
  <workbookPr defaultThemeVersion="202300"/>
  <mc:AlternateContent xmlns:mc="http://schemas.openxmlformats.org/markup-compatibility/2006">
    <mc:Choice Requires="x15">
      <x15ac:absPath xmlns:x15ac="http://schemas.microsoft.com/office/spreadsheetml/2010/11/ac" url="/Users/dagobertheijerick/Arche Dropbox/Projects/Eurométaux/ADR hazard classification tool/Final Files/"/>
    </mc:Choice>
  </mc:AlternateContent>
  <xr:revisionPtr revIDLastSave="0" documentId="13_ncr:1_{6EA3F011-58EA-5F4C-8C09-539C90A242A9}" xr6:coauthVersionLast="47" xr6:coauthVersionMax="47" xr10:uidLastSave="{00000000-0000-0000-0000-000000000000}"/>
  <bookViews>
    <workbookView xWindow="38400" yWindow="-2440" windowWidth="30240" windowHeight="17000" xr2:uid="{16222E1E-5318-C640-A8B5-6597E2E09BE0}"/>
  </bookViews>
  <sheets>
    <sheet name="Copyright statement" sheetId="7" r:id="rId1"/>
    <sheet name="ADR Goods classification" sheetId="6" r:id="rId2"/>
    <sheet name="C-SSA database" sheetId="5"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20" i="6" l="1"/>
  <c r="S120" i="6"/>
  <c r="T120" i="6"/>
  <c r="R121" i="6"/>
  <c r="S121" i="6"/>
  <c r="T121" i="6"/>
  <c r="R122" i="6"/>
  <c r="S122" i="6"/>
  <c r="T122" i="6"/>
  <c r="R123" i="6"/>
  <c r="S123" i="6"/>
  <c r="T123" i="6"/>
  <c r="R124" i="6"/>
  <c r="S124" i="6"/>
  <c r="T124" i="6"/>
  <c r="R125" i="6"/>
  <c r="S125" i="6"/>
  <c r="T125" i="6"/>
  <c r="R126" i="6"/>
  <c r="S126" i="6"/>
  <c r="T126" i="6"/>
  <c r="R127" i="6"/>
  <c r="S127" i="6"/>
  <c r="T127" i="6"/>
  <c r="V105" i="6"/>
  <c r="W105" i="6"/>
  <c r="X105" i="6"/>
  <c r="Y105" i="6"/>
  <c r="Z105" i="6"/>
  <c r="AA105" i="6"/>
  <c r="AB105" i="6"/>
  <c r="AC105" i="6"/>
  <c r="AD105" i="6"/>
  <c r="AE105" i="6"/>
  <c r="AF105" i="6"/>
  <c r="AG105" i="6"/>
  <c r="AJ105" i="6"/>
  <c r="AK105" i="6"/>
  <c r="AL105" i="6"/>
  <c r="AM105" i="6"/>
  <c r="AN105" i="6"/>
  <c r="AO105" i="6"/>
  <c r="AP105" i="6"/>
  <c r="AQ105" i="6"/>
  <c r="S105" i="6" s="1"/>
  <c r="AR105" i="6"/>
  <c r="T105" i="6" s="1"/>
  <c r="AS105" i="6"/>
  <c r="R105" i="6" s="1"/>
  <c r="AT105" i="6"/>
  <c r="AU105" i="6"/>
  <c r="AV105" i="6"/>
  <c r="AW105" i="6"/>
  <c r="AX105" i="6"/>
  <c r="AY105" i="6"/>
  <c r="AZ105" i="6"/>
  <c r="BA105" i="6"/>
  <c r="BB105" i="6"/>
  <c r="BC105" i="6"/>
  <c r="BD105" i="6"/>
  <c r="BE105" i="6"/>
  <c r="BF105" i="6"/>
  <c r="BG105" i="6"/>
  <c r="BH105" i="6"/>
  <c r="BI105" i="6"/>
  <c r="BJ105" i="6"/>
  <c r="BK105" i="6"/>
  <c r="BL105" i="6"/>
  <c r="BM105" i="6"/>
  <c r="BN105" i="6"/>
  <c r="BO105" i="6"/>
  <c r="BP105" i="6"/>
  <c r="BQ105" i="6"/>
  <c r="BR105" i="6"/>
  <c r="BS105" i="6"/>
  <c r="V106" i="6"/>
  <c r="W106" i="6"/>
  <c r="X106" i="6"/>
  <c r="Y106" i="6"/>
  <c r="Z106" i="6"/>
  <c r="AA106" i="6"/>
  <c r="AB106" i="6"/>
  <c r="AC106" i="6"/>
  <c r="AD106" i="6"/>
  <c r="AE106" i="6"/>
  <c r="AF106" i="6"/>
  <c r="AG106" i="6"/>
  <c r="AJ106" i="6"/>
  <c r="AK106" i="6"/>
  <c r="AL106" i="6"/>
  <c r="AM106" i="6"/>
  <c r="R106" i="6" s="1"/>
  <c r="AN106" i="6"/>
  <c r="S106" i="6" s="1"/>
  <c r="AO106" i="6"/>
  <c r="T106" i="6" s="1"/>
  <c r="AP106" i="6"/>
  <c r="AQ106" i="6"/>
  <c r="AR106" i="6"/>
  <c r="AS106" i="6"/>
  <c r="AT106" i="6"/>
  <c r="AU106" i="6"/>
  <c r="AV106" i="6"/>
  <c r="AW106" i="6"/>
  <c r="AX106" i="6"/>
  <c r="AY106" i="6"/>
  <c r="AZ106" i="6"/>
  <c r="BA106" i="6"/>
  <c r="BB106" i="6"/>
  <c r="BC106" i="6"/>
  <c r="BD106" i="6"/>
  <c r="BE106" i="6"/>
  <c r="BF106" i="6"/>
  <c r="BG106" i="6"/>
  <c r="BH106" i="6"/>
  <c r="BI106" i="6"/>
  <c r="BJ106" i="6"/>
  <c r="BK106" i="6"/>
  <c r="BL106" i="6"/>
  <c r="BM106" i="6"/>
  <c r="BN106" i="6"/>
  <c r="BO106" i="6"/>
  <c r="BP106" i="6"/>
  <c r="BQ106" i="6"/>
  <c r="BR106" i="6"/>
  <c r="BS106" i="6"/>
  <c r="V107" i="6"/>
  <c r="S107" i="6" s="1"/>
  <c r="W107" i="6"/>
  <c r="X107" i="6"/>
  <c r="Y107" i="6"/>
  <c r="Z107" i="6"/>
  <c r="AA107" i="6"/>
  <c r="AB107" i="6"/>
  <c r="AC107" i="6"/>
  <c r="AD107" i="6"/>
  <c r="AE107" i="6"/>
  <c r="AF107" i="6"/>
  <c r="AG107" i="6"/>
  <c r="AJ107" i="6"/>
  <c r="AK107" i="6"/>
  <c r="AL107" i="6"/>
  <c r="AM107" i="6"/>
  <c r="AN107" i="6"/>
  <c r="AO107" i="6"/>
  <c r="AP107" i="6"/>
  <c r="AQ107" i="6"/>
  <c r="AR107" i="6"/>
  <c r="AS107" i="6"/>
  <c r="AT107" i="6"/>
  <c r="AU107" i="6"/>
  <c r="AV107" i="6"/>
  <c r="AW107" i="6"/>
  <c r="AX107" i="6"/>
  <c r="AY107" i="6"/>
  <c r="AZ107" i="6"/>
  <c r="BA107" i="6"/>
  <c r="BB107" i="6"/>
  <c r="BC107" i="6"/>
  <c r="BD107" i="6"/>
  <c r="BE107" i="6"/>
  <c r="BF107" i="6"/>
  <c r="BG107" i="6"/>
  <c r="BH107" i="6"/>
  <c r="BI107" i="6"/>
  <c r="BJ107" i="6"/>
  <c r="BK107" i="6"/>
  <c r="BL107" i="6"/>
  <c r="BM107" i="6"/>
  <c r="BN107" i="6"/>
  <c r="BO107" i="6"/>
  <c r="BP107" i="6"/>
  <c r="BQ107" i="6"/>
  <c r="BR107" i="6"/>
  <c r="BS107" i="6"/>
  <c r="V108" i="6"/>
  <c r="W108" i="6"/>
  <c r="X108" i="6"/>
  <c r="Y108" i="6"/>
  <c r="Z108" i="6"/>
  <c r="AA108" i="6"/>
  <c r="AB108" i="6"/>
  <c r="AC108" i="6"/>
  <c r="AD108" i="6"/>
  <c r="AE108" i="6"/>
  <c r="AF108" i="6"/>
  <c r="AG108" i="6"/>
  <c r="AJ108" i="6"/>
  <c r="AK108" i="6"/>
  <c r="AL108" i="6"/>
  <c r="AM108" i="6"/>
  <c r="R108" i="6" s="1"/>
  <c r="AN108" i="6"/>
  <c r="S108" i="6" s="1"/>
  <c r="AO108" i="6"/>
  <c r="AP108" i="6"/>
  <c r="AQ108" i="6"/>
  <c r="AR108" i="6"/>
  <c r="T108" i="6" s="1"/>
  <c r="AS108" i="6"/>
  <c r="AT108" i="6"/>
  <c r="AU108" i="6"/>
  <c r="AV108" i="6"/>
  <c r="AW108" i="6"/>
  <c r="AX108" i="6"/>
  <c r="AY108" i="6"/>
  <c r="AZ108" i="6"/>
  <c r="BA108" i="6"/>
  <c r="BB108" i="6"/>
  <c r="BC108" i="6"/>
  <c r="BD108" i="6"/>
  <c r="BE108" i="6"/>
  <c r="BF108" i="6"/>
  <c r="BG108" i="6"/>
  <c r="BH108" i="6"/>
  <c r="BI108" i="6"/>
  <c r="BJ108" i="6"/>
  <c r="BK108" i="6"/>
  <c r="BL108" i="6"/>
  <c r="BM108" i="6"/>
  <c r="BN108" i="6"/>
  <c r="BO108" i="6"/>
  <c r="BP108" i="6"/>
  <c r="BQ108" i="6"/>
  <c r="BR108" i="6"/>
  <c r="BS108" i="6"/>
  <c r="V109" i="6"/>
  <c r="W109" i="6"/>
  <c r="X109" i="6"/>
  <c r="Y109" i="6"/>
  <c r="Z109" i="6"/>
  <c r="AA109" i="6"/>
  <c r="AB109" i="6"/>
  <c r="AC109" i="6"/>
  <c r="AD109" i="6"/>
  <c r="AE109" i="6"/>
  <c r="AF109" i="6"/>
  <c r="AG109" i="6"/>
  <c r="AJ109" i="6"/>
  <c r="AK109" i="6"/>
  <c r="AL109" i="6"/>
  <c r="T109" i="6" s="1"/>
  <c r="AM109" i="6"/>
  <c r="R109" i="6" s="1"/>
  <c r="AN109" i="6"/>
  <c r="S109" i="6" s="1"/>
  <c r="AO109" i="6"/>
  <c r="AP109" i="6"/>
  <c r="AQ109" i="6"/>
  <c r="AR109" i="6"/>
  <c r="AS109" i="6"/>
  <c r="AT109" i="6"/>
  <c r="AU109" i="6"/>
  <c r="AV109" i="6"/>
  <c r="AW109" i="6"/>
  <c r="AX109" i="6"/>
  <c r="AY109" i="6"/>
  <c r="AZ109" i="6"/>
  <c r="BA109" i="6"/>
  <c r="BB109" i="6"/>
  <c r="BC109" i="6"/>
  <c r="BD109" i="6"/>
  <c r="BE109" i="6"/>
  <c r="BF109" i="6"/>
  <c r="BG109" i="6"/>
  <c r="BH109" i="6"/>
  <c r="BI109" i="6"/>
  <c r="BJ109" i="6"/>
  <c r="BK109" i="6"/>
  <c r="BL109" i="6"/>
  <c r="BM109" i="6"/>
  <c r="BN109" i="6"/>
  <c r="BO109" i="6"/>
  <c r="BP109" i="6"/>
  <c r="BQ109" i="6"/>
  <c r="BR109" i="6"/>
  <c r="BS109" i="6"/>
  <c r="V110" i="6"/>
  <c r="W110" i="6"/>
  <c r="S110" i="6" s="1"/>
  <c r="X110" i="6"/>
  <c r="Y110" i="6"/>
  <c r="Z110" i="6"/>
  <c r="AA110" i="6"/>
  <c r="AB110" i="6"/>
  <c r="AC110" i="6"/>
  <c r="AD110" i="6"/>
  <c r="AE110" i="6"/>
  <c r="AF110" i="6"/>
  <c r="AG110" i="6"/>
  <c r="AJ110" i="6"/>
  <c r="R110" i="6" s="1"/>
  <c r="AK110" i="6"/>
  <c r="AL110" i="6"/>
  <c r="AM110" i="6"/>
  <c r="AN110" i="6"/>
  <c r="AO110" i="6"/>
  <c r="AP110" i="6"/>
  <c r="AQ110" i="6"/>
  <c r="AR110" i="6"/>
  <c r="AS110" i="6"/>
  <c r="AT110" i="6"/>
  <c r="AU110" i="6"/>
  <c r="AV110" i="6"/>
  <c r="AW110" i="6"/>
  <c r="AX110" i="6"/>
  <c r="AY110" i="6"/>
  <c r="AZ110" i="6"/>
  <c r="BA110" i="6"/>
  <c r="BB110" i="6"/>
  <c r="BC110" i="6"/>
  <c r="BD110" i="6"/>
  <c r="BE110" i="6"/>
  <c r="BF110" i="6"/>
  <c r="BG110" i="6"/>
  <c r="BH110" i="6"/>
  <c r="BI110" i="6"/>
  <c r="BJ110" i="6"/>
  <c r="BK110" i="6"/>
  <c r="BL110" i="6"/>
  <c r="BM110" i="6"/>
  <c r="BN110" i="6"/>
  <c r="BO110" i="6"/>
  <c r="BP110" i="6"/>
  <c r="BQ110" i="6"/>
  <c r="BR110" i="6"/>
  <c r="BS110" i="6"/>
  <c r="V111" i="6"/>
  <c r="W111" i="6"/>
  <c r="X111" i="6"/>
  <c r="Y111" i="6"/>
  <c r="Z111" i="6"/>
  <c r="AA111" i="6"/>
  <c r="AB111" i="6"/>
  <c r="AC111" i="6"/>
  <c r="AD111" i="6"/>
  <c r="AE111" i="6"/>
  <c r="AF111" i="6"/>
  <c r="AG111" i="6"/>
  <c r="AJ111" i="6"/>
  <c r="AK111" i="6"/>
  <c r="S111" i="6" s="1"/>
  <c r="AL111" i="6"/>
  <c r="T111" i="6" s="1"/>
  <c r="AM111" i="6"/>
  <c r="R111" i="6" s="1"/>
  <c r="AN111" i="6"/>
  <c r="AO111" i="6"/>
  <c r="AP111" i="6"/>
  <c r="AQ111" i="6"/>
  <c r="AR111" i="6"/>
  <c r="AS111" i="6"/>
  <c r="AT111" i="6"/>
  <c r="AU111" i="6"/>
  <c r="AV111" i="6"/>
  <c r="AW111" i="6"/>
  <c r="AX111" i="6"/>
  <c r="AY111" i="6"/>
  <c r="AZ111" i="6"/>
  <c r="BA111" i="6"/>
  <c r="BB111" i="6"/>
  <c r="BC111" i="6"/>
  <c r="BD111" i="6"/>
  <c r="BE111" i="6"/>
  <c r="BF111" i="6"/>
  <c r="BG111" i="6"/>
  <c r="BH111" i="6"/>
  <c r="BI111" i="6"/>
  <c r="BJ111" i="6"/>
  <c r="BK111" i="6"/>
  <c r="BL111" i="6"/>
  <c r="BM111" i="6"/>
  <c r="BN111" i="6"/>
  <c r="BO111" i="6"/>
  <c r="BP111" i="6"/>
  <c r="BQ111" i="6"/>
  <c r="BR111" i="6"/>
  <c r="BS111" i="6"/>
  <c r="V112" i="6"/>
  <c r="R112" i="6" s="1"/>
  <c r="W112" i="6"/>
  <c r="X112" i="6"/>
  <c r="Y112" i="6"/>
  <c r="Z112" i="6"/>
  <c r="AA112" i="6"/>
  <c r="AB112" i="6"/>
  <c r="AC112" i="6"/>
  <c r="AD112" i="6"/>
  <c r="AE112" i="6"/>
  <c r="AF112" i="6"/>
  <c r="AG112" i="6"/>
  <c r="AJ112" i="6"/>
  <c r="AK112" i="6"/>
  <c r="S112" i="6" s="1"/>
  <c r="AL112" i="6"/>
  <c r="T112" i="6" s="1"/>
  <c r="AM112" i="6"/>
  <c r="AN112" i="6"/>
  <c r="AO112" i="6"/>
  <c r="AP112" i="6"/>
  <c r="AQ112" i="6"/>
  <c r="AR112" i="6"/>
  <c r="AS112" i="6"/>
  <c r="AT112" i="6"/>
  <c r="AU112" i="6"/>
  <c r="AV112" i="6"/>
  <c r="AW112" i="6"/>
  <c r="AX112" i="6"/>
  <c r="AY112" i="6"/>
  <c r="AZ112" i="6"/>
  <c r="BA112" i="6"/>
  <c r="BB112" i="6"/>
  <c r="BC112" i="6"/>
  <c r="BD112" i="6"/>
  <c r="BE112" i="6"/>
  <c r="BF112" i="6"/>
  <c r="BG112" i="6"/>
  <c r="BH112" i="6"/>
  <c r="BI112" i="6"/>
  <c r="BJ112" i="6"/>
  <c r="BK112" i="6"/>
  <c r="BL112" i="6"/>
  <c r="BM112" i="6"/>
  <c r="BN112" i="6"/>
  <c r="BO112" i="6"/>
  <c r="BP112" i="6"/>
  <c r="BQ112" i="6"/>
  <c r="BR112" i="6"/>
  <c r="BS112" i="6"/>
  <c r="V113" i="6"/>
  <c r="R113" i="6" s="1"/>
  <c r="W113" i="6"/>
  <c r="X113" i="6"/>
  <c r="Y113" i="6"/>
  <c r="Z113" i="6"/>
  <c r="AA113" i="6"/>
  <c r="AB113" i="6"/>
  <c r="AC113" i="6"/>
  <c r="AD113" i="6"/>
  <c r="AE113" i="6"/>
  <c r="AF113" i="6"/>
  <c r="AG113" i="6"/>
  <c r="AJ113" i="6"/>
  <c r="AK113" i="6"/>
  <c r="AL113" i="6"/>
  <c r="AM113" i="6"/>
  <c r="AN113" i="6"/>
  <c r="AO113" i="6"/>
  <c r="AP113" i="6"/>
  <c r="AQ113" i="6"/>
  <c r="AR113" i="6"/>
  <c r="AS113" i="6"/>
  <c r="AT113" i="6"/>
  <c r="AU113" i="6"/>
  <c r="AV113" i="6"/>
  <c r="AW113" i="6"/>
  <c r="AX113" i="6"/>
  <c r="AY113" i="6"/>
  <c r="AZ113" i="6"/>
  <c r="BA113" i="6"/>
  <c r="BB113" i="6"/>
  <c r="BC113" i="6"/>
  <c r="BD113" i="6"/>
  <c r="BE113" i="6"/>
  <c r="BF113" i="6"/>
  <c r="BG113" i="6"/>
  <c r="BH113" i="6"/>
  <c r="BI113" i="6"/>
  <c r="BJ113" i="6"/>
  <c r="BK113" i="6"/>
  <c r="BL113" i="6"/>
  <c r="BM113" i="6"/>
  <c r="BN113" i="6"/>
  <c r="BO113" i="6"/>
  <c r="BP113" i="6"/>
  <c r="BQ113" i="6"/>
  <c r="BR113" i="6"/>
  <c r="BS113" i="6"/>
  <c r="V114" i="6"/>
  <c r="W114" i="6"/>
  <c r="X114" i="6"/>
  <c r="Y114" i="6"/>
  <c r="Z114" i="6"/>
  <c r="AA114" i="6"/>
  <c r="AB114" i="6"/>
  <c r="AC114" i="6"/>
  <c r="AD114" i="6"/>
  <c r="AE114" i="6"/>
  <c r="AF114" i="6"/>
  <c r="AG114" i="6"/>
  <c r="AJ114" i="6"/>
  <c r="AK114" i="6"/>
  <c r="AL114" i="6"/>
  <c r="T114" i="6" s="1"/>
  <c r="AM114" i="6"/>
  <c r="AN114" i="6"/>
  <c r="AO114" i="6"/>
  <c r="AP114" i="6"/>
  <c r="R114" i="6" s="1"/>
  <c r="AQ114" i="6"/>
  <c r="AR114" i="6"/>
  <c r="AS114" i="6"/>
  <c r="AT114" i="6"/>
  <c r="AU114" i="6"/>
  <c r="AV114" i="6"/>
  <c r="AW114" i="6"/>
  <c r="AX114" i="6"/>
  <c r="AY114" i="6"/>
  <c r="AZ114" i="6"/>
  <c r="BA114" i="6"/>
  <c r="BB114" i="6"/>
  <c r="BC114" i="6"/>
  <c r="BD114" i="6"/>
  <c r="BE114" i="6"/>
  <c r="BF114" i="6"/>
  <c r="BG114" i="6"/>
  <c r="BH114" i="6"/>
  <c r="BI114" i="6"/>
  <c r="BJ114" i="6"/>
  <c r="BK114" i="6"/>
  <c r="BL114" i="6"/>
  <c r="BM114" i="6"/>
  <c r="BN114" i="6"/>
  <c r="BO114" i="6"/>
  <c r="BP114" i="6"/>
  <c r="BQ114" i="6"/>
  <c r="BR114" i="6"/>
  <c r="BS114" i="6"/>
  <c r="V115" i="6"/>
  <c r="R115" i="6" s="1"/>
  <c r="W115" i="6"/>
  <c r="X115" i="6"/>
  <c r="Y115" i="6"/>
  <c r="Z115" i="6"/>
  <c r="AA115" i="6"/>
  <c r="AB115" i="6"/>
  <c r="AC115" i="6"/>
  <c r="AD115" i="6"/>
  <c r="AE115" i="6"/>
  <c r="AF115" i="6"/>
  <c r="AG115" i="6"/>
  <c r="AJ115" i="6"/>
  <c r="AK115" i="6"/>
  <c r="AL115" i="6"/>
  <c r="T115" i="6" s="1"/>
  <c r="AM115" i="6"/>
  <c r="AN115" i="6"/>
  <c r="AO115" i="6"/>
  <c r="AP115" i="6"/>
  <c r="AQ115" i="6"/>
  <c r="AR115" i="6"/>
  <c r="AS115" i="6"/>
  <c r="AT115" i="6"/>
  <c r="AU115" i="6"/>
  <c r="AV115" i="6"/>
  <c r="AW115" i="6"/>
  <c r="AX115" i="6"/>
  <c r="AY115" i="6"/>
  <c r="AZ115" i="6"/>
  <c r="BA115" i="6"/>
  <c r="BB115" i="6"/>
  <c r="BC115" i="6"/>
  <c r="BD115" i="6"/>
  <c r="BE115" i="6"/>
  <c r="BF115" i="6"/>
  <c r="BG115" i="6"/>
  <c r="BH115" i="6"/>
  <c r="BI115" i="6"/>
  <c r="BJ115" i="6"/>
  <c r="BK115" i="6"/>
  <c r="BL115" i="6"/>
  <c r="BM115" i="6"/>
  <c r="BN115" i="6"/>
  <c r="BO115" i="6"/>
  <c r="BP115" i="6"/>
  <c r="BQ115" i="6"/>
  <c r="BR115" i="6"/>
  <c r="BS115" i="6"/>
  <c r="V116" i="6"/>
  <c r="W116" i="6"/>
  <c r="X116" i="6"/>
  <c r="Y116" i="6"/>
  <c r="Z116" i="6"/>
  <c r="AA116" i="6"/>
  <c r="AB116" i="6"/>
  <c r="AC116" i="6"/>
  <c r="AD116" i="6"/>
  <c r="AE116" i="6"/>
  <c r="AF116" i="6"/>
  <c r="AG116" i="6"/>
  <c r="AJ116" i="6"/>
  <c r="AK116" i="6"/>
  <c r="AL116" i="6"/>
  <c r="AM116" i="6"/>
  <c r="AN116" i="6"/>
  <c r="AO116" i="6"/>
  <c r="AP116" i="6"/>
  <c r="AQ116" i="6"/>
  <c r="S116" i="6" s="1"/>
  <c r="AR116" i="6"/>
  <c r="T116" i="6" s="1"/>
  <c r="AS116" i="6"/>
  <c r="R116" i="6" s="1"/>
  <c r="AT116" i="6"/>
  <c r="AU116" i="6"/>
  <c r="AV116" i="6"/>
  <c r="AW116" i="6"/>
  <c r="AX116" i="6"/>
  <c r="AY116" i="6"/>
  <c r="AZ116" i="6"/>
  <c r="BA116" i="6"/>
  <c r="BB116" i="6"/>
  <c r="BC116" i="6"/>
  <c r="BD116" i="6"/>
  <c r="BE116" i="6"/>
  <c r="BF116" i="6"/>
  <c r="BG116" i="6"/>
  <c r="BH116" i="6"/>
  <c r="BI116" i="6"/>
  <c r="BJ116" i="6"/>
  <c r="BK116" i="6"/>
  <c r="BL116" i="6"/>
  <c r="BM116" i="6"/>
  <c r="BN116" i="6"/>
  <c r="BO116" i="6"/>
  <c r="BP116" i="6"/>
  <c r="BQ116" i="6"/>
  <c r="BR116" i="6"/>
  <c r="BS116" i="6"/>
  <c r="V117" i="6"/>
  <c r="W117" i="6"/>
  <c r="X117" i="6"/>
  <c r="Y117" i="6"/>
  <c r="Z117" i="6"/>
  <c r="AA117" i="6"/>
  <c r="AB117" i="6"/>
  <c r="AC117" i="6"/>
  <c r="AD117" i="6"/>
  <c r="AE117" i="6"/>
  <c r="AF117" i="6"/>
  <c r="AG117" i="6"/>
  <c r="AJ117" i="6"/>
  <c r="AK117" i="6"/>
  <c r="AL117" i="6"/>
  <c r="AM117" i="6"/>
  <c r="R117" i="6" s="1"/>
  <c r="AN117" i="6"/>
  <c r="S117" i="6" s="1"/>
  <c r="AO117" i="6"/>
  <c r="T117" i="6" s="1"/>
  <c r="AP117" i="6"/>
  <c r="AQ117" i="6"/>
  <c r="AR117" i="6"/>
  <c r="AS117" i="6"/>
  <c r="AT117" i="6"/>
  <c r="AU117" i="6"/>
  <c r="AV117" i="6"/>
  <c r="AW117" i="6"/>
  <c r="AX117" i="6"/>
  <c r="AY117" i="6"/>
  <c r="AZ117" i="6"/>
  <c r="BA117" i="6"/>
  <c r="BB117" i="6"/>
  <c r="BC117" i="6"/>
  <c r="BD117" i="6"/>
  <c r="BE117" i="6"/>
  <c r="BF117" i="6"/>
  <c r="BG117" i="6"/>
  <c r="BH117" i="6"/>
  <c r="BI117" i="6"/>
  <c r="BJ117" i="6"/>
  <c r="BK117" i="6"/>
  <c r="BL117" i="6"/>
  <c r="BM117" i="6"/>
  <c r="BN117" i="6"/>
  <c r="BO117" i="6"/>
  <c r="BP117" i="6"/>
  <c r="BQ117" i="6"/>
  <c r="BR117" i="6"/>
  <c r="BS117" i="6"/>
  <c r="V118" i="6"/>
  <c r="S118" i="6" s="1"/>
  <c r="W118" i="6"/>
  <c r="X118" i="6"/>
  <c r="Y118" i="6"/>
  <c r="Z118" i="6"/>
  <c r="AA118" i="6"/>
  <c r="AB118" i="6"/>
  <c r="AC118" i="6"/>
  <c r="AD118" i="6"/>
  <c r="AE118" i="6"/>
  <c r="AF118" i="6"/>
  <c r="AG118" i="6"/>
  <c r="AJ118" i="6"/>
  <c r="AK118" i="6"/>
  <c r="AL118" i="6"/>
  <c r="AM118" i="6"/>
  <c r="AN118" i="6"/>
  <c r="AO118" i="6"/>
  <c r="AP118" i="6"/>
  <c r="AQ118" i="6"/>
  <c r="AR118" i="6"/>
  <c r="AS118" i="6"/>
  <c r="AT118" i="6"/>
  <c r="AU118" i="6"/>
  <c r="AV118" i="6"/>
  <c r="AW118" i="6"/>
  <c r="AX118" i="6"/>
  <c r="AY118" i="6"/>
  <c r="AZ118" i="6"/>
  <c r="BA118" i="6"/>
  <c r="BB118" i="6"/>
  <c r="BC118" i="6"/>
  <c r="BD118" i="6"/>
  <c r="BE118" i="6"/>
  <c r="BF118" i="6"/>
  <c r="BG118" i="6"/>
  <c r="BH118" i="6"/>
  <c r="BI118" i="6"/>
  <c r="BJ118" i="6"/>
  <c r="BK118" i="6"/>
  <c r="BL118" i="6"/>
  <c r="BM118" i="6"/>
  <c r="BN118" i="6"/>
  <c r="BO118" i="6"/>
  <c r="BP118" i="6"/>
  <c r="BQ118" i="6"/>
  <c r="BR118" i="6"/>
  <c r="BS118" i="6"/>
  <c r="V119" i="6"/>
  <c r="W119" i="6"/>
  <c r="X119" i="6"/>
  <c r="Y119" i="6"/>
  <c r="Z119" i="6"/>
  <c r="AA119" i="6"/>
  <c r="AB119" i="6"/>
  <c r="AC119" i="6"/>
  <c r="AD119" i="6"/>
  <c r="AE119" i="6"/>
  <c r="AF119" i="6"/>
  <c r="AG119" i="6"/>
  <c r="AJ119" i="6"/>
  <c r="AK119" i="6"/>
  <c r="AL119" i="6"/>
  <c r="AM119" i="6"/>
  <c r="R119" i="6" s="1"/>
  <c r="AN119" i="6"/>
  <c r="S119" i="6" s="1"/>
  <c r="AO119" i="6"/>
  <c r="AP119" i="6"/>
  <c r="AQ119" i="6"/>
  <c r="AR119" i="6"/>
  <c r="T119" i="6" s="1"/>
  <c r="AS119" i="6"/>
  <c r="AT119" i="6"/>
  <c r="AU119" i="6"/>
  <c r="AV119" i="6"/>
  <c r="AW119" i="6"/>
  <c r="AX119" i="6"/>
  <c r="AY119" i="6"/>
  <c r="AZ119" i="6"/>
  <c r="BA119" i="6"/>
  <c r="BB119" i="6"/>
  <c r="BC119" i="6"/>
  <c r="BD119" i="6"/>
  <c r="BE119" i="6"/>
  <c r="BF119" i="6"/>
  <c r="BG119" i="6"/>
  <c r="BH119" i="6"/>
  <c r="BI119" i="6"/>
  <c r="BJ119" i="6"/>
  <c r="BK119" i="6"/>
  <c r="BL119" i="6"/>
  <c r="BM119" i="6"/>
  <c r="BN119" i="6"/>
  <c r="BO119" i="6"/>
  <c r="BP119" i="6"/>
  <c r="BQ119" i="6"/>
  <c r="BR119" i="6"/>
  <c r="BS119" i="6"/>
  <c r="V120" i="6"/>
  <c r="W120" i="6"/>
  <c r="X120" i="6"/>
  <c r="Y120" i="6"/>
  <c r="Z120" i="6"/>
  <c r="AA120" i="6"/>
  <c r="AB120" i="6"/>
  <c r="AC120" i="6"/>
  <c r="AD120" i="6"/>
  <c r="AE120" i="6"/>
  <c r="AF120" i="6"/>
  <c r="AG120" i="6"/>
  <c r="AJ120" i="6"/>
  <c r="AK120" i="6"/>
  <c r="AL120" i="6"/>
  <c r="AM120" i="6"/>
  <c r="AN120" i="6"/>
  <c r="AO120" i="6"/>
  <c r="AP120" i="6"/>
  <c r="AQ120" i="6"/>
  <c r="AR120" i="6"/>
  <c r="AS120" i="6"/>
  <c r="AT120" i="6"/>
  <c r="AU120" i="6"/>
  <c r="AV120" i="6"/>
  <c r="AW120" i="6"/>
  <c r="AX120" i="6"/>
  <c r="AY120" i="6"/>
  <c r="AZ120" i="6"/>
  <c r="BA120" i="6"/>
  <c r="BB120" i="6"/>
  <c r="BC120" i="6"/>
  <c r="BD120" i="6"/>
  <c r="BE120" i="6"/>
  <c r="BF120" i="6"/>
  <c r="BG120" i="6"/>
  <c r="BH120" i="6"/>
  <c r="BI120" i="6"/>
  <c r="BJ120" i="6"/>
  <c r="BK120" i="6"/>
  <c r="BL120" i="6"/>
  <c r="BM120" i="6"/>
  <c r="BN120" i="6"/>
  <c r="BO120" i="6"/>
  <c r="BP120" i="6"/>
  <c r="BQ120" i="6"/>
  <c r="BR120" i="6"/>
  <c r="BS120" i="6"/>
  <c r="V121" i="6"/>
  <c r="W121" i="6"/>
  <c r="X121" i="6"/>
  <c r="Y121" i="6"/>
  <c r="Z121" i="6"/>
  <c r="AA121" i="6"/>
  <c r="AB121" i="6"/>
  <c r="AC121" i="6"/>
  <c r="AD121" i="6"/>
  <c r="AE121" i="6"/>
  <c r="AF121" i="6"/>
  <c r="AG121" i="6"/>
  <c r="AJ121" i="6"/>
  <c r="AK121" i="6"/>
  <c r="AL121" i="6"/>
  <c r="AM121" i="6"/>
  <c r="AN121" i="6"/>
  <c r="AO121" i="6"/>
  <c r="AP121" i="6"/>
  <c r="AQ121" i="6"/>
  <c r="AR121" i="6"/>
  <c r="AS121" i="6"/>
  <c r="AT121" i="6"/>
  <c r="AU121" i="6"/>
  <c r="AV121" i="6"/>
  <c r="AW121" i="6"/>
  <c r="AX121" i="6"/>
  <c r="AY121" i="6"/>
  <c r="AZ121" i="6"/>
  <c r="BA121" i="6"/>
  <c r="BB121" i="6"/>
  <c r="BC121" i="6"/>
  <c r="BD121" i="6"/>
  <c r="BE121" i="6"/>
  <c r="BF121" i="6"/>
  <c r="BG121" i="6"/>
  <c r="BH121" i="6"/>
  <c r="BI121" i="6"/>
  <c r="BJ121" i="6"/>
  <c r="BK121" i="6"/>
  <c r="BL121" i="6"/>
  <c r="BM121" i="6"/>
  <c r="BN121" i="6"/>
  <c r="BO121" i="6"/>
  <c r="BP121" i="6"/>
  <c r="BQ121" i="6"/>
  <c r="BR121" i="6"/>
  <c r="BS121" i="6"/>
  <c r="V122" i="6"/>
  <c r="W122" i="6"/>
  <c r="X122" i="6"/>
  <c r="Y122" i="6"/>
  <c r="Z122" i="6"/>
  <c r="AA122" i="6"/>
  <c r="AB122" i="6"/>
  <c r="AC122" i="6"/>
  <c r="AD122" i="6"/>
  <c r="AE122" i="6"/>
  <c r="AF122" i="6"/>
  <c r="AG122" i="6"/>
  <c r="AJ122" i="6"/>
  <c r="AK122" i="6"/>
  <c r="AL122" i="6"/>
  <c r="AM122" i="6"/>
  <c r="AN122" i="6"/>
  <c r="AO122" i="6"/>
  <c r="AP122" i="6"/>
  <c r="AQ122" i="6"/>
  <c r="AR122" i="6"/>
  <c r="AS122" i="6"/>
  <c r="AT122" i="6"/>
  <c r="AU122" i="6"/>
  <c r="AV122" i="6"/>
  <c r="AW122" i="6"/>
  <c r="AX122" i="6"/>
  <c r="AY122" i="6"/>
  <c r="AZ122" i="6"/>
  <c r="BA122" i="6"/>
  <c r="BB122" i="6"/>
  <c r="BC122" i="6"/>
  <c r="BD122" i="6"/>
  <c r="BE122" i="6"/>
  <c r="BF122" i="6"/>
  <c r="BG122" i="6"/>
  <c r="BH122" i="6"/>
  <c r="BI122" i="6"/>
  <c r="BJ122" i="6"/>
  <c r="BK122" i="6"/>
  <c r="BL122" i="6"/>
  <c r="BM122" i="6"/>
  <c r="BN122" i="6"/>
  <c r="BO122" i="6"/>
  <c r="BP122" i="6"/>
  <c r="BQ122" i="6"/>
  <c r="BR122" i="6"/>
  <c r="BS122" i="6"/>
  <c r="V123" i="6"/>
  <c r="W123" i="6"/>
  <c r="X123" i="6"/>
  <c r="Y123" i="6"/>
  <c r="Z123" i="6"/>
  <c r="AA123" i="6"/>
  <c r="AB123" i="6"/>
  <c r="AC123" i="6"/>
  <c r="AD123" i="6"/>
  <c r="AE123" i="6"/>
  <c r="AF123" i="6"/>
  <c r="AG123" i="6"/>
  <c r="AJ123" i="6"/>
  <c r="AK123" i="6"/>
  <c r="AL123" i="6"/>
  <c r="AM123" i="6"/>
  <c r="AN123" i="6"/>
  <c r="AO123" i="6"/>
  <c r="AP123" i="6"/>
  <c r="AQ123" i="6"/>
  <c r="AR123" i="6"/>
  <c r="AS123" i="6"/>
  <c r="AT123" i="6"/>
  <c r="AU123" i="6"/>
  <c r="AV123" i="6"/>
  <c r="AW123" i="6"/>
  <c r="AX123" i="6"/>
  <c r="AY123" i="6"/>
  <c r="AZ123" i="6"/>
  <c r="BA123" i="6"/>
  <c r="BB123" i="6"/>
  <c r="BC123" i="6"/>
  <c r="BD123" i="6"/>
  <c r="BE123" i="6"/>
  <c r="BF123" i="6"/>
  <c r="BG123" i="6"/>
  <c r="BH123" i="6"/>
  <c r="BI123" i="6"/>
  <c r="BJ123" i="6"/>
  <c r="BK123" i="6"/>
  <c r="BL123" i="6"/>
  <c r="BM123" i="6"/>
  <c r="BN123" i="6"/>
  <c r="BO123" i="6"/>
  <c r="BP123" i="6"/>
  <c r="BQ123" i="6"/>
  <c r="BR123" i="6"/>
  <c r="BS123" i="6"/>
  <c r="V124" i="6"/>
  <c r="W124" i="6"/>
  <c r="X124" i="6"/>
  <c r="Y124" i="6"/>
  <c r="Z124" i="6"/>
  <c r="AA124" i="6"/>
  <c r="AB124" i="6"/>
  <c r="AC124" i="6"/>
  <c r="AD124" i="6"/>
  <c r="AE124" i="6"/>
  <c r="AF124" i="6"/>
  <c r="AG124" i="6"/>
  <c r="AJ124" i="6"/>
  <c r="AK124" i="6"/>
  <c r="AL124" i="6"/>
  <c r="AM124" i="6"/>
  <c r="AN124" i="6"/>
  <c r="AO124" i="6"/>
  <c r="AP124" i="6"/>
  <c r="AQ124" i="6"/>
  <c r="AR124" i="6"/>
  <c r="AS124" i="6"/>
  <c r="AT124" i="6"/>
  <c r="AU124" i="6"/>
  <c r="AV124" i="6"/>
  <c r="AW124" i="6"/>
  <c r="AX124" i="6"/>
  <c r="AY124" i="6"/>
  <c r="AZ124" i="6"/>
  <c r="BA124" i="6"/>
  <c r="BB124" i="6"/>
  <c r="BC124" i="6"/>
  <c r="BD124" i="6"/>
  <c r="BE124" i="6"/>
  <c r="BF124" i="6"/>
  <c r="BG124" i="6"/>
  <c r="BH124" i="6"/>
  <c r="BI124" i="6"/>
  <c r="BJ124" i="6"/>
  <c r="BK124" i="6"/>
  <c r="BL124" i="6"/>
  <c r="BM124" i="6"/>
  <c r="BN124" i="6"/>
  <c r="BO124" i="6"/>
  <c r="BP124" i="6"/>
  <c r="BQ124" i="6"/>
  <c r="BR124" i="6"/>
  <c r="BS124" i="6"/>
  <c r="V125" i="6"/>
  <c r="W125" i="6"/>
  <c r="X125" i="6"/>
  <c r="Y125" i="6"/>
  <c r="Z125" i="6"/>
  <c r="AA125" i="6"/>
  <c r="AB125" i="6"/>
  <c r="AC125" i="6"/>
  <c r="AD125" i="6"/>
  <c r="AE125" i="6"/>
  <c r="AF125" i="6"/>
  <c r="AG125" i="6"/>
  <c r="AJ125" i="6"/>
  <c r="AK125" i="6"/>
  <c r="AL125" i="6"/>
  <c r="AM125" i="6"/>
  <c r="AN125" i="6"/>
  <c r="AO125" i="6"/>
  <c r="AP125" i="6"/>
  <c r="AQ125" i="6"/>
  <c r="AR125" i="6"/>
  <c r="AS125" i="6"/>
  <c r="AT125" i="6"/>
  <c r="AU125" i="6"/>
  <c r="AV125" i="6"/>
  <c r="AW125" i="6"/>
  <c r="AX125" i="6"/>
  <c r="AY125" i="6"/>
  <c r="AZ125" i="6"/>
  <c r="BA125" i="6"/>
  <c r="BB125" i="6"/>
  <c r="BC125" i="6"/>
  <c r="BD125" i="6"/>
  <c r="BE125" i="6"/>
  <c r="BF125" i="6"/>
  <c r="BG125" i="6"/>
  <c r="BH125" i="6"/>
  <c r="BI125" i="6"/>
  <c r="BJ125" i="6"/>
  <c r="BK125" i="6"/>
  <c r="BL125" i="6"/>
  <c r="BM125" i="6"/>
  <c r="BN125" i="6"/>
  <c r="BO125" i="6"/>
  <c r="BP125" i="6"/>
  <c r="BQ125" i="6"/>
  <c r="BR125" i="6"/>
  <c r="BS125" i="6"/>
  <c r="V126" i="6"/>
  <c r="W126" i="6"/>
  <c r="X126" i="6"/>
  <c r="Y126" i="6"/>
  <c r="Z126" i="6"/>
  <c r="AA126" i="6"/>
  <c r="AB126" i="6"/>
  <c r="AC126" i="6"/>
  <c r="AD126" i="6"/>
  <c r="AE126" i="6"/>
  <c r="AF126" i="6"/>
  <c r="AG126" i="6"/>
  <c r="AJ126" i="6"/>
  <c r="AK126" i="6"/>
  <c r="AL126" i="6"/>
  <c r="AM126" i="6"/>
  <c r="AN126" i="6"/>
  <c r="AO126" i="6"/>
  <c r="AP126" i="6"/>
  <c r="AQ126" i="6"/>
  <c r="AR126" i="6"/>
  <c r="AS126" i="6"/>
  <c r="AT126" i="6"/>
  <c r="AU126" i="6"/>
  <c r="AV126" i="6"/>
  <c r="AW126" i="6"/>
  <c r="AX126" i="6"/>
  <c r="AY126" i="6"/>
  <c r="AZ126" i="6"/>
  <c r="BA126" i="6"/>
  <c r="BB126" i="6"/>
  <c r="BC126" i="6"/>
  <c r="BD126" i="6"/>
  <c r="BE126" i="6"/>
  <c r="BF126" i="6"/>
  <c r="BG126" i="6"/>
  <c r="BH126" i="6"/>
  <c r="BI126" i="6"/>
  <c r="BJ126" i="6"/>
  <c r="BK126" i="6"/>
  <c r="BL126" i="6"/>
  <c r="BM126" i="6"/>
  <c r="BN126" i="6"/>
  <c r="BO126" i="6"/>
  <c r="BP126" i="6"/>
  <c r="BQ126" i="6"/>
  <c r="BR126" i="6"/>
  <c r="BS126" i="6"/>
  <c r="V127" i="6"/>
  <c r="W127" i="6"/>
  <c r="X127" i="6"/>
  <c r="Y127" i="6"/>
  <c r="Z127" i="6"/>
  <c r="AA127" i="6"/>
  <c r="AB127" i="6"/>
  <c r="AC127" i="6"/>
  <c r="AD127" i="6"/>
  <c r="AE127" i="6"/>
  <c r="AF127" i="6"/>
  <c r="AG127" i="6"/>
  <c r="AJ127" i="6"/>
  <c r="AK127" i="6"/>
  <c r="AL127" i="6"/>
  <c r="AM127" i="6"/>
  <c r="AN127" i="6"/>
  <c r="AO127" i="6"/>
  <c r="AP127" i="6"/>
  <c r="AQ127" i="6"/>
  <c r="AR127" i="6"/>
  <c r="AS127" i="6"/>
  <c r="AT127" i="6"/>
  <c r="AU127" i="6"/>
  <c r="AV127" i="6"/>
  <c r="AW127" i="6"/>
  <c r="AX127" i="6"/>
  <c r="AY127" i="6"/>
  <c r="AZ127" i="6"/>
  <c r="BA127" i="6"/>
  <c r="BB127" i="6"/>
  <c r="BC127" i="6"/>
  <c r="BD127" i="6"/>
  <c r="BE127" i="6"/>
  <c r="BF127" i="6"/>
  <c r="BG127" i="6"/>
  <c r="BH127" i="6"/>
  <c r="BI127" i="6"/>
  <c r="BJ127" i="6"/>
  <c r="BK127" i="6"/>
  <c r="BL127" i="6"/>
  <c r="BM127" i="6"/>
  <c r="BN127" i="6"/>
  <c r="BO127" i="6"/>
  <c r="BP127" i="6"/>
  <c r="BQ127" i="6"/>
  <c r="BR127" i="6"/>
  <c r="BS127" i="6"/>
  <c r="R107" i="6"/>
  <c r="T110" i="6"/>
  <c r="S114" i="6"/>
  <c r="R118" i="6"/>
  <c r="V57" i="6"/>
  <c r="W57" i="6"/>
  <c r="X57" i="6"/>
  <c r="Y57" i="6"/>
  <c r="Z57" i="6"/>
  <c r="AA57" i="6"/>
  <c r="AB57" i="6"/>
  <c r="AC57" i="6"/>
  <c r="AD57" i="6"/>
  <c r="AE57" i="6"/>
  <c r="AF57" i="6"/>
  <c r="AG57" i="6"/>
  <c r="AJ57" i="6"/>
  <c r="AK57" i="6"/>
  <c r="AL57" i="6"/>
  <c r="AM57" i="6"/>
  <c r="AN57" i="6"/>
  <c r="AO57" i="6"/>
  <c r="AP57" i="6"/>
  <c r="AQ57" i="6"/>
  <c r="AR57" i="6"/>
  <c r="AS57" i="6"/>
  <c r="AT57" i="6"/>
  <c r="AU57" i="6"/>
  <c r="AV57" i="6"/>
  <c r="AW57" i="6"/>
  <c r="AX57" i="6"/>
  <c r="AY57" i="6"/>
  <c r="AZ57" i="6"/>
  <c r="BA57" i="6"/>
  <c r="BB57" i="6"/>
  <c r="BC57" i="6"/>
  <c r="BD57" i="6"/>
  <c r="BE57" i="6"/>
  <c r="BF57" i="6"/>
  <c r="BG57" i="6"/>
  <c r="BH57" i="6"/>
  <c r="BI57" i="6"/>
  <c r="BJ57" i="6"/>
  <c r="BK57" i="6"/>
  <c r="BL57" i="6"/>
  <c r="BM57" i="6"/>
  <c r="BN57" i="6"/>
  <c r="BO57" i="6"/>
  <c r="BP57" i="6"/>
  <c r="BQ57" i="6"/>
  <c r="BR57" i="6"/>
  <c r="BS57" i="6"/>
  <c r="V58" i="6"/>
  <c r="W58" i="6"/>
  <c r="X58" i="6"/>
  <c r="Y58" i="6"/>
  <c r="Z58" i="6"/>
  <c r="AA58" i="6"/>
  <c r="AB58" i="6"/>
  <c r="AC58" i="6"/>
  <c r="AD58" i="6"/>
  <c r="AE58" i="6"/>
  <c r="AF58" i="6"/>
  <c r="AG58" i="6"/>
  <c r="AJ58" i="6"/>
  <c r="AK58" i="6"/>
  <c r="AL58" i="6"/>
  <c r="AM58" i="6"/>
  <c r="AN58" i="6"/>
  <c r="AO58" i="6"/>
  <c r="AP58" i="6"/>
  <c r="AQ58" i="6"/>
  <c r="AR58" i="6"/>
  <c r="AS58" i="6"/>
  <c r="AT58" i="6"/>
  <c r="AU58" i="6"/>
  <c r="AV58" i="6"/>
  <c r="AW58" i="6"/>
  <c r="AX58" i="6"/>
  <c r="AY58" i="6"/>
  <c r="AZ58" i="6"/>
  <c r="BA58" i="6"/>
  <c r="BB58" i="6"/>
  <c r="BC58" i="6"/>
  <c r="BD58" i="6"/>
  <c r="BE58" i="6"/>
  <c r="BF58" i="6"/>
  <c r="BG58" i="6"/>
  <c r="BH58" i="6"/>
  <c r="BI58" i="6"/>
  <c r="BJ58" i="6"/>
  <c r="BK58" i="6"/>
  <c r="BL58" i="6"/>
  <c r="BM58" i="6"/>
  <c r="BN58" i="6"/>
  <c r="BO58" i="6"/>
  <c r="BP58" i="6"/>
  <c r="BQ58" i="6"/>
  <c r="BR58" i="6"/>
  <c r="BS58" i="6"/>
  <c r="V59" i="6"/>
  <c r="W59" i="6"/>
  <c r="X59" i="6"/>
  <c r="Y59" i="6"/>
  <c r="Z59" i="6"/>
  <c r="AA59" i="6"/>
  <c r="AB59" i="6"/>
  <c r="AC59" i="6"/>
  <c r="AD59" i="6"/>
  <c r="AE59" i="6"/>
  <c r="AF59" i="6"/>
  <c r="AG59" i="6"/>
  <c r="AJ59" i="6"/>
  <c r="AK59" i="6"/>
  <c r="AL59" i="6"/>
  <c r="AM59" i="6"/>
  <c r="AN59" i="6"/>
  <c r="AO59" i="6"/>
  <c r="AP59" i="6"/>
  <c r="AQ59" i="6"/>
  <c r="AR59" i="6"/>
  <c r="AS59" i="6"/>
  <c r="AT59" i="6"/>
  <c r="AU59" i="6"/>
  <c r="AV59" i="6"/>
  <c r="AW59" i="6"/>
  <c r="AX59" i="6"/>
  <c r="AY59" i="6"/>
  <c r="AZ59" i="6"/>
  <c r="BA59" i="6"/>
  <c r="BB59" i="6"/>
  <c r="BC59" i="6"/>
  <c r="BD59" i="6"/>
  <c r="BE59" i="6"/>
  <c r="BF59" i="6"/>
  <c r="BG59" i="6"/>
  <c r="BH59" i="6"/>
  <c r="BI59" i="6"/>
  <c r="BJ59" i="6"/>
  <c r="BK59" i="6"/>
  <c r="BL59" i="6"/>
  <c r="BM59" i="6"/>
  <c r="BN59" i="6"/>
  <c r="BO59" i="6"/>
  <c r="BP59" i="6"/>
  <c r="BQ59" i="6"/>
  <c r="BR59" i="6"/>
  <c r="BS59" i="6"/>
  <c r="V60" i="6"/>
  <c r="W60" i="6"/>
  <c r="X60" i="6"/>
  <c r="Y60" i="6"/>
  <c r="Z60" i="6"/>
  <c r="AA60" i="6"/>
  <c r="AB60" i="6"/>
  <c r="AC60" i="6"/>
  <c r="AD60" i="6"/>
  <c r="AE60" i="6"/>
  <c r="AF60" i="6"/>
  <c r="AG60" i="6"/>
  <c r="AJ60" i="6"/>
  <c r="AK60" i="6"/>
  <c r="AL60" i="6"/>
  <c r="AM60" i="6"/>
  <c r="AN60" i="6"/>
  <c r="AO60" i="6"/>
  <c r="AP60" i="6"/>
  <c r="AQ60" i="6"/>
  <c r="AR60" i="6"/>
  <c r="AS60" i="6"/>
  <c r="AT60" i="6"/>
  <c r="AU60" i="6"/>
  <c r="AV60" i="6"/>
  <c r="AW60" i="6"/>
  <c r="AX60" i="6"/>
  <c r="AY60" i="6"/>
  <c r="AZ60" i="6"/>
  <c r="BA60" i="6"/>
  <c r="BB60" i="6"/>
  <c r="BC60" i="6"/>
  <c r="BD60" i="6"/>
  <c r="BE60" i="6"/>
  <c r="BF60" i="6"/>
  <c r="BG60" i="6"/>
  <c r="BH60" i="6"/>
  <c r="BI60" i="6"/>
  <c r="BJ60" i="6"/>
  <c r="BK60" i="6"/>
  <c r="BL60" i="6"/>
  <c r="BM60" i="6"/>
  <c r="BN60" i="6"/>
  <c r="BO60" i="6"/>
  <c r="BP60" i="6"/>
  <c r="BQ60" i="6"/>
  <c r="BR60" i="6"/>
  <c r="BS60" i="6"/>
  <c r="V61" i="6"/>
  <c r="W61" i="6"/>
  <c r="X61" i="6"/>
  <c r="Y61" i="6"/>
  <c r="Z61" i="6"/>
  <c r="AA61" i="6"/>
  <c r="AB61" i="6"/>
  <c r="AC61" i="6"/>
  <c r="AD61" i="6"/>
  <c r="AE61" i="6"/>
  <c r="AF61" i="6"/>
  <c r="AG61" i="6"/>
  <c r="AJ61" i="6"/>
  <c r="AK61" i="6"/>
  <c r="AL61" i="6"/>
  <c r="AM61" i="6"/>
  <c r="AN61" i="6"/>
  <c r="AO61" i="6"/>
  <c r="AP61" i="6"/>
  <c r="AQ61" i="6"/>
  <c r="AR61" i="6"/>
  <c r="AS61" i="6"/>
  <c r="AT61" i="6"/>
  <c r="AU61" i="6"/>
  <c r="AV61" i="6"/>
  <c r="AW61" i="6"/>
  <c r="AX61" i="6"/>
  <c r="AY61" i="6"/>
  <c r="AZ61" i="6"/>
  <c r="BA61" i="6"/>
  <c r="BB61" i="6"/>
  <c r="BC61" i="6"/>
  <c r="BD61" i="6"/>
  <c r="BE61" i="6"/>
  <c r="BF61" i="6"/>
  <c r="BG61" i="6"/>
  <c r="BH61" i="6"/>
  <c r="BI61" i="6"/>
  <c r="BJ61" i="6"/>
  <c r="BK61" i="6"/>
  <c r="BL61" i="6"/>
  <c r="BM61" i="6"/>
  <c r="BN61" i="6"/>
  <c r="BO61" i="6"/>
  <c r="BP61" i="6"/>
  <c r="BQ61" i="6"/>
  <c r="BR61" i="6"/>
  <c r="BS61" i="6"/>
  <c r="V62" i="6"/>
  <c r="W62" i="6"/>
  <c r="X62" i="6"/>
  <c r="Y62" i="6"/>
  <c r="Z62" i="6"/>
  <c r="AA62" i="6"/>
  <c r="AB62" i="6"/>
  <c r="AC62" i="6"/>
  <c r="AD62" i="6"/>
  <c r="AE62" i="6"/>
  <c r="AF62" i="6"/>
  <c r="AG62" i="6"/>
  <c r="AJ62" i="6"/>
  <c r="AK62" i="6"/>
  <c r="AL62" i="6"/>
  <c r="AM62" i="6"/>
  <c r="AN62" i="6"/>
  <c r="AO62" i="6"/>
  <c r="AP62" i="6"/>
  <c r="AQ62" i="6"/>
  <c r="AR62" i="6"/>
  <c r="AS62" i="6"/>
  <c r="AT62" i="6"/>
  <c r="AU62" i="6"/>
  <c r="AV62" i="6"/>
  <c r="AW62" i="6"/>
  <c r="AX62" i="6"/>
  <c r="AY62" i="6"/>
  <c r="AZ62" i="6"/>
  <c r="BA62" i="6"/>
  <c r="BB62" i="6"/>
  <c r="BC62" i="6"/>
  <c r="BD62" i="6"/>
  <c r="BE62" i="6"/>
  <c r="BF62" i="6"/>
  <c r="BG62" i="6"/>
  <c r="BH62" i="6"/>
  <c r="BI62" i="6"/>
  <c r="BJ62" i="6"/>
  <c r="BK62" i="6"/>
  <c r="BL62" i="6"/>
  <c r="BM62" i="6"/>
  <c r="BN62" i="6"/>
  <c r="BO62" i="6"/>
  <c r="BP62" i="6"/>
  <c r="BQ62" i="6"/>
  <c r="BR62" i="6"/>
  <c r="BS62" i="6"/>
  <c r="V63" i="6"/>
  <c r="W63" i="6"/>
  <c r="X63" i="6"/>
  <c r="Y63" i="6"/>
  <c r="Z63" i="6"/>
  <c r="AA63" i="6"/>
  <c r="AB63" i="6"/>
  <c r="AC63" i="6"/>
  <c r="AD63" i="6"/>
  <c r="AE63" i="6"/>
  <c r="AF63" i="6"/>
  <c r="AG63" i="6"/>
  <c r="AJ63" i="6"/>
  <c r="AK63" i="6"/>
  <c r="AL63" i="6"/>
  <c r="AM63" i="6"/>
  <c r="AN63" i="6"/>
  <c r="AO63" i="6"/>
  <c r="AP63" i="6"/>
  <c r="AQ63" i="6"/>
  <c r="AR63" i="6"/>
  <c r="AS63" i="6"/>
  <c r="AT63" i="6"/>
  <c r="AU63" i="6"/>
  <c r="AV63" i="6"/>
  <c r="AW63" i="6"/>
  <c r="AX63" i="6"/>
  <c r="AY63" i="6"/>
  <c r="AZ63" i="6"/>
  <c r="BA63" i="6"/>
  <c r="BB63" i="6"/>
  <c r="BC63" i="6"/>
  <c r="BD63" i="6"/>
  <c r="BE63" i="6"/>
  <c r="BF63" i="6"/>
  <c r="BG63" i="6"/>
  <c r="BH63" i="6"/>
  <c r="BI63" i="6"/>
  <c r="BJ63" i="6"/>
  <c r="BK63" i="6"/>
  <c r="BL63" i="6"/>
  <c r="BM63" i="6"/>
  <c r="BN63" i="6"/>
  <c r="BO63" i="6"/>
  <c r="BP63" i="6"/>
  <c r="BQ63" i="6"/>
  <c r="BR63" i="6"/>
  <c r="BS63" i="6"/>
  <c r="V64" i="6"/>
  <c r="W64" i="6"/>
  <c r="X64" i="6"/>
  <c r="Y64" i="6"/>
  <c r="Z64" i="6"/>
  <c r="AA64" i="6"/>
  <c r="AB64" i="6"/>
  <c r="AC64" i="6"/>
  <c r="AD64" i="6"/>
  <c r="AE64" i="6"/>
  <c r="AF64" i="6"/>
  <c r="AG64" i="6"/>
  <c r="AJ64" i="6"/>
  <c r="AK64" i="6"/>
  <c r="AL64" i="6"/>
  <c r="AM64" i="6"/>
  <c r="AN64" i="6"/>
  <c r="AO64" i="6"/>
  <c r="AP64" i="6"/>
  <c r="AQ64" i="6"/>
  <c r="AR64" i="6"/>
  <c r="AS64" i="6"/>
  <c r="AT64" i="6"/>
  <c r="AU64" i="6"/>
  <c r="AV64" i="6"/>
  <c r="AW64" i="6"/>
  <c r="AX64" i="6"/>
  <c r="AY64" i="6"/>
  <c r="AZ64" i="6"/>
  <c r="BA64" i="6"/>
  <c r="BB64" i="6"/>
  <c r="BC64" i="6"/>
  <c r="BD64" i="6"/>
  <c r="BE64" i="6"/>
  <c r="BF64" i="6"/>
  <c r="BG64" i="6"/>
  <c r="BH64" i="6"/>
  <c r="BI64" i="6"/>
  <c r="BJ64" i="6"/>
  <c r="BK64" i="6"/>
  <c r="BL64" i="6"/>
  <c r="BM64" i="6"/>
  <c r="BN64" i="6"/>
  <c r="BO64" i="6"/>
  <c r="BP64" i="6"/>
  <c r="BQ64" i="6"/>
  <c r="BR64" i="6"/>
  <c r="BS64" i="6"/>
  <c r="V65" i="6"/>
  <c r="W65" i="6"/>
  <c r="X65" i="6"/>
  <c r="Y65" i="6"/>
  <c r="Z65" i="6"/>
  <c r="AA65" i="6"/>
  <c r="AB65" i="6"/>
  <c r="AC65" i="6"/>
  <c r="AD65" i="6"/>
  <c r="AE65" i="6"/>
  <c r="AF65" i="6"/>
  <c r="AG65" i="6"/>
  <c r="AJ65" i="6"/>
  <c r="AK65" i="6"/>
  <c r="AL65" i="6"/>
  <c r="AM65" i="6"/>
  <c r="AN65" i="6"/>
  <c r="AO65" i="6"/>
  <c r="AP65" i="6"/>
  <c r="AQ65" i="6"/>
  <c r="AR65" i="6"/>
  <c r="AS65" i="6"/>
  <c r="AT65" i="6"/>
  <c r="AU65" i="6"/>
  <c r="AV65" i="6"/>
  <c r="AW65" i="6"/>
  <c r="AX65" i="6"/>
  <c r="AY65" i="6"/>
  <c r="AZ65" i="6"/>
  <c r="BA65" i="6"/>
  <c r="BB65" i="6"/>
  <c r="BC65" i="6"/>
  <c r="BD65" i="6"/>
  <c r="BE65" i="6"/>
  <c r="BF65" i="6"/>
  <c r="BG65" i="6"/>
  <c r="BH65" i="6"/>
  <c r="BI65" i="6"/>
  <c r="BJ65" i="6"/>
  <c r="BK65" i="6"/>
  <c r="BL65" i="6"/>
  <c r="BM65" i="6"/>
  <c r="BN65" i="6"/>
  <c r="BO65" i="6"/>
  <c r="BP65" i="6"/>
  <c r="BQ65" i="6"/>
  <c r="BR65" i="6"/>
  <c r="BS65" i="6"/>
  <c r="V66" i="6"/>
  <c r="W66" i="6"/>
  <c r="X66" i="6"/>
  <c r="Y66" i="6"/>
  <c r="Z66" i="6"/>
  <c r="AA66" i="6"/>
  <c r="AB66" i="6"/>
  <c r="AC66" i="6"/>
  <c r="AD66" i="6"/>
  <c r="AE66" i="6"/>
  <c r="AF66" i="6"/>
  <c r="AG66" i="6"/>
  <c r="AJ66" i="6"/>
  <c r="AK66" i="6"/>
  <c r="AL66" i="6"/>
  <c r="AM66" i="6"/>
  <c r="AN66" i="6"/>
  <c r="AO66" i="6"/>
  <c r="AP66" i="6"/>
  <c r="AQ66" i="6"/>
  <c r="AR66" i="6"/>
  <c r="AS66" i="6"/>
  <c r="AT66" i="6"/>
  <c r="AU66" i="6"/>
  <c r="AV66" i="6"/>
  <c r="AW66" i="6"/>
  <c r="AX66" i="6"/>
  <c r="AY66" i="6"/>
  <c r="AZ66" i="6"/>
  <c r="BA66" i="6"/>
  <c r="BB66" i="6"/>
  <c r="BC66" i="6"/>
  <c r="BD66" i="6"/>
  <c r="BE66" i="6"/>
  <c r="BF66" i="6"/>
  <c r="BG66" i="6"/>
  <c r="BH66" i="6"/>
  <c r="BI66" i="6"/>
  <c r="BJ66" i="6"/>
  <c r="BK66" i="6"/>
  <c r="BL66" i="6"/>
  <c r="BM66" i="6"/>
  <c r="BN66" i="6"/>
  <c r="BO66" i="6"/>
  <c r="BP66" i="6"/>
  <c r="BQ66" i="6"/>
  <c r="BR66" i="6"/>
  <c r="BS66" i="6"/>
  <c r="V67" i="6"/>
  <c r="W67" i="6"/>
  <c r="X67" i="6"/>
  <c r="Y67" i="6"/>
  <c r="Z67" i="6"/>
  <c r="AA67" i="6"/>
  <c r="AB67" i="6"/>
  <c r="AC67" i="6"/>
  <c r="AD67" i="6"/>
  <c r="AE67" i="6"/>
  <c r="AF67" i="6"/>
  <c r="AG67" i="6"/>
  <c r="AJ67" i="6"/>
  <c r="AK67" i="6"/>
  <c r="AL67" i="6"/>
  <c r="AM67" i="6"/>
  <c r="AN67" i="6"/>
  <c r="AO67" i="6"/>
  <c r="AP67" i="6"/>
  <c r="AQ67" i="6"/>
  <c r="AR67" i="6"/>
  <c r="AS67" i="6"/>
  <c r="AT67" i="6"/>
  <c r="AU67" i="6"/>
  <c r="AV67" i="6"/>
  <c r="AW67" i="6"/>
  <c r="AX67" i="6"/>
  <c r="AY67" i="6"/>
  <c r="AZ67" i="6"/>
  <c r="BA67" i="6"/>
  <c r="BB67" i="6"/>
  <c r="BC67" i="6"/>
  <c r="BD67" i="6"/>
  <c r="BE67" i="6"/>
  <c r="BF67" i="6"/>
  <c r="BG67" i="6"/>
  <c r="BH67" i="6"/>
  <c r="BI67" i="6"/>
  <c r="BJ67" i="6"/>
  <c r="BK67" i="6"/>
  <c r="BL67" i="6"/>
  <c r="BM67" i="6"/>
  <c r="BN67" i="6"/>
  <c r="BO67" i="6"/>
  <c r="BP67" i="6"/>
  <c r="BQ67" i="6"/>
  <c r="BR67" i="6"/>
  <c r="BS67" i="6"/>
  <c r="V68" i="6"/>
  <c r="W68" i="6"/>
  <c r="X68" i="6"/>
  <c r="Y68" i="6"/>
  <c r="Z68" i="6"/>
  <c r="AA68" i="6"/>
  <c r="AB68" i="6"/>
  <c r="AC68" i="6"/>
  <c r="AD68" i="6"/>
  <c r="AE68" i="6"/>
  <c r="AF68" i="6"/>
  <c r="AG68" i="6"/>
  <c r="AJ68" i="6"/>
  <c r="AK68" i="6"/>
  <c r="AL68" i="6"/>
  <c r="AM68" i="6"/>
  <c r="AN68" i="6"/>
  <c r="AO68" i="6"/>
  <c r="AP68" i="6"/>
  <c r="AQ68" i="6"/>
  <c r="AR68" i="6"/>
  <c r="AS68" i="6"/>
  <c r="AT68" i="6"/>
  <c r="AU68" i="6"/>
  <c r="AV68" i="6"/>
  <c r="AW68" i="6"/>
  <c r="AX68" i="6"/>
  <c r="AY68" i="6"/>
  <c r="AZ68" i="6"/>
  <c r="BA68" i="6"/>
  <c r="BB68" i="6"/>
  <c r="BC68" i="6"/>
  <c r="BD68" i="6"/>
  <c r="BE68" i="6"/>
  <c r="BF68" i="6"/>
  <c r="BG68" i="6"/>
  <c r="BH68" i="6"/>
  <c r="BI68" i="6"/>
  <c r="BJ68" i="6"/>
  <c r="BK68" i="6"/>
  <c r="BL68" i="6"/>
  <c r="BM68" i="6"/>
  <c r="BN68" i="6"/>
  <c r="BO68" i="6"/>
  <c r="BP68" i="6"/>
  <c r="BQ68" i="6"/>
  <c r="BR68" i="6"/>
  <c r="BS68" i="6"/>
  <c r="V69" i="6"/>
  <c r="W69" i="6"/>
  <c r="X69" i="6"/>
  <c r="Y69" i="6"/>
  <c r="Z69" i="6"/>
  <c r="AA69" i="6"/>
  <c r="AB69" i="6"/>
  <c r="AC69" i="6"/>
  <c r="AD69" i="6"/>
  <c r="AE69" i="6"/>
  <c r="AF69" i="6"/>
  <c r="AG69" i="6"/>
  <c r="AJ69" i="6"/>
  <c r="AK69" i="6"/>
  <c r="AL69" i="6"/>
  <c r="AM69" i="6"/>
  <c r="AN69" i="6"/>
  <c r="AO69" i="6"/>
  <c r="AP69" i="6"/>
  <c r="AQ69" i="6"/>
  <c r="AR69" i="6"/>
  <c r="AS69" i="6"/>
  <c r="AT69" i="6"/>
  <c r="AU69" i="6"/>
  <c r="AV69" i="6"/>
  <c r="AW69" i="6"/>
  <c r="AX69" i="6"/>
  <c r="AY69" i="6"/>
  <c r="AZ69" i="6"/>
  <c r="BA69" i="6"/>
  <c r="BB69" i="6"/>
  <c r="BC69" i="6"/>
  <c r="BD69" i="6"/>
  <c r="BE69" i="6"/>
  <c r="BF69" i="6"/>
  <c r="BG69" i="6"/>
  <c r="BH69" i="6"/>
  <c r="BI69" i="6"/>
  <c r="BJ69" i="6"/>
  <c r="BK69" i="6"/>
  <c r="BL69" i="6"/>
  <c r="BM69" i="6"/>
  <c r="BN69" i="6"/>
  <c r="BO69" i="6"/>
  <c r="BP69" i="6"/>
  <c r="BQ69" i="6"/>
  <c r="BR69" i="6"/>
  <c r="BS69" i="6"/>
  <c r="V70" i="6"/>
  <c r="W70" i="6"/>
  <c r="X70" i="6"/>
  <c r="Y70" i="6"/>
  <c r="Z70" i="6"/>
  <c r="AA70" i="6"/>
  <c r="AB70" i="6"/>
  <c r="AC70" i="6"/>
  <c r="AD70" i="6"/>
  <c r="AE70" i="6"/>
  <c r="AF70" i="6"/>
  <c r="AG70" i="6"/>
  <c r="AJ70" i="6"/>
  <c r="AK70" i="6"/>
  <c r="AL70" i="6"/>
  <c r="AM70" i="6"/>
  <c r="AN70" i="6"/>
  <c r="AO70" i="6"/>
  <c r="AP70" i="6"/>
  <c r="AQ70" i="6"/>
  <c r="AR70" i="6"/>
  <c r="AS70" i="6"/>
  <c r="AT70" i="6"/>
  <c r="AU70" i="6"/>
  <c r="AV70" i="6"/>
  <c r="AW70" i="6"/>
  <c r="AX70" i="6"/>
  <c r="AY70" i="6"/>
  <c r="AZ70" i="6"/>
  <c r="BA70" i="6"/>
  <c r="BB70" i="6"/>
  <c r="BC70" i="6"/>
  <c r="BD70" i="6"/>
  <c r="BE70" i="6"/>
  <c r="BF70" i="6"/>
  <c r="BG70" i="6"/>
  <c r="BH70" i="6"/>
  <c r="BI70" i="6"/>
  <c r="BJ70" i="6"/>
  <c r="BK70" i="6"/>
  <c r="BL70" i="6"/>
  <c r="BM70" i="6"/>
  <c r="BN70" i="6"/>
  <c r="BO70" i="6"/>
  <c r="BP70" i="6"/>
  <c r="BQ70" i="6"/>
  <c r="BR70" i="6"/>
  <c r="BS70" i="6"/>
  <c r="V71" i="6"/>
  <c r="W71" i="6"/>
  <c r="X71" i="6"/>
  <c r="Y71" i="6"/>
  <c r="Z71" i="6"/>
  <c r="AA71" i="6"/>
  <c r="AB71" i="6"/>
  <c r="AC71" i="6"/>
  <c r="AD71" i="6"/>
  <c r="AE71" i="6"/>
  <c r="AF71" i="6"/>
  <c r="AG71" i="6"/>
  <c r="AJ71" i="6"/>
  <c r="AK71" i="6"/>
  <c r="AL71" i="6"/>
  <c r="AM71" i="6"/>
  <c r="AN71" i="6"/>
  <c r="AO71" i="6"/>
  <c r="AP71" i="6"/>
  <c r="AQ71" i="6"/>
  <c r="AR71" i="6"/>
  <c r="AS71" i="6"/>
  <c r="AT71" i="6"/>
  <c r="AU71" i="6"/>
  <c r="AV71" i="6"/>
  <c r="AW71" i="6"/>
  <c r="AX71" i="6"/>
  <c r="AY71" i="6"/>
  <c r="AZ71" i="6"/>
  <c r="BA71" i="6"/>
  <c r="BB71" i="6"/>
  <c r="BC71" i="6"/>
  <c r="BD71" i="6"/>
  <c r="BE71" i="6"/>
  <c r="BF71" i="6"/>
  <c r="BG71" i="6"/>
  <c r="BH71" i="6"/>
  <c r="BI71" i="6"/>
  <c r="BJ71" i="6"/>
  <c r="BK71" i="6"/>
  <c r="BL71" i="6"/>
  <c r="BM71" i="6"/>
  <c r="BN71" i="6"/>
  <c r="BO71" i="6"/>
  <c r="BP71" i="6"/>
  <c r="BQ71" i="6"/>
  <c r="BR71" i="6"/>
  <c r="BS71" i="6"/>
  <c r="V72" i="6"/>
  <c r="W72" i="6"/>
  <c r="X72" i="6"/>
  <c r="Y72" i="6"/>
  <c r="Z72" i="6"/>
  <c r="AA72" i="6"/>
  <c r="AB72" i="6"/>
  <c r="AC72" i="6"/>
  <c r="AD72" i="6"/>
  <c r="AE72" i="6"/>
  <c r="AF72" i="6"/>
  <c r="AG72" i="6"/>
  <c r="AJ72" i="6"/>
  <c r="AK72" i="6"/>
  <c r="AL72" i="6"/>
  <c r="AM72" i="6"/>
  <c r="AN72" i="6"/>
  <c r="AO72" i="6"/>
  <c r="AP72" i="6"/>
  <c r="AQ72" i="6"/>
  <c r="AR72" i="6"/>
  <c r="AS72" i="6"/>
  <c r="AT72" i="6"/>
  <c r="AU72" i="6"/>
  <c r="AV72" i="6"/>
  <c r="AW72" i="6"/>
  <c r="AX72" i="6"/>
  <c r="AY72" i="6"/>
  <c r="AZ72" i="6"/>
  <c r="BA72" i="6"/>
  <c r="BB72" i="6"/>
  <c r="BC72" i="6"/>
  <c r="BD72" i="6"/>
  <c r="BE72" i="6"/>
  <c r="BF72" i="6"/>
  <c r="BG72" i="6"/>
  <c r="BH72" i="6"/>
  <c r="BI72" i="6"/>
  <c r="BJ72" i="6"/>
  <c r="BK72" i="6"/>
  <c r="BL72" i="6"/>
  <c r="BM72" i="6"/>
  <c r="BN72" i="6"/>
  <c r="BO72" i="6"/>
  <c r="BP72" i="6"/>
  <c r="BQ72" i="6"/>
  <c r="BR72" i="6"/>
  <c r="BS72" i="6"/>
  <c r="V73" i="6"/>
  <c r="W73" i="6"/>
  <c r="X73" i="6"/>
  <c r="Y73" i="6"/>
  <c r="Z73" i="6"/>
  <c r="AA73" i="6"/>
  <c r="AB73" i="6"/>
  <c r="AC73" i="6"/>
  <c r="AD73" i="6"/>
  <c r="AE73" i="6"/>
  <c r="AF73" i="6"/>
  <c r="AG73" i="6"/>
  <c r="AJ73" i="6"/>
  <c r="AK73" i="6"/>
  <c r="AL73" i="6"/>
  <c r="AM73" i="6"/>
  <c r="AN73" i="6"/>
  <c r="AO73" i="6"/>
  <c r="AP73" i="6"/>
  <c r="AQ73" i="6"/>
  <c r="AR73" i="6"/>
  <c r="AS73" i="6"/>
  <c r="AT73" i="6"/>
  <c r="AU73" i="6"/>
  <c r="AV73" i="6"/>
  <c r="AW73" i="6"/>
  <c r="AX73" i="6"/>
  <c r="AY73" i="6"/>
  <c r="AZ73" i="6"/>
  <c r="BA73" i="6"/>
  <c r="BB73" i="6"/>
  <c r="BC73" i="6"/>
  <c r="BD73" i="6"/>
  <c r="BE73" i="6"/>
  <c r="BF73" i="6"/>
  <c r="BG73" i="6"/>
  <c r="BH73" i="6"/>
  <c r="BI73" i="6"/>
  <c r="BJ73" i="6"/>
  <c r="BK73" i="6"/>
  <c r="BL73" i="6"/>
  <c r="BM73" i="6"/>
  <c r="BN73" i="6"/>
  <c r="BO73" i="6"/>
  <c r="BP73" i="6"/>
  <c r="BQ73" i="6"/>
  <c r="BR73" i="6"/>
  <c r="BS73" i="6"/>
  <c r="V74" i="6"/>
  <c r="W74" i="6"/>
  <c r="X74" i="6"/>
  <c r="Y74" i="6"/>
  <c r="Z74" i="6"/>
  <c r="AA74" i="6"/>
  <c r="AB74" i="6"/>
  <c r="AC74" i="6"/>
  <c r="AD74" i="6"/>
  <c r="AE74" i="6"/>
  <c r="AF74" i="6"/>
  <c r="AG74" i="6"/>
  <c r="AJ74" i="6"/>
  <c r="AK74" i="6"/>
  <c r="AL74" i="6"/>
  <c r="AM74" i="6"/>
  <c r="AN74" i="6"/>
  <c r="AO74" i="6"/>
  <c r="AP74" i="6"/>
  <c r="AQ74" i="6"/>
  <c r="AR74" i="6"/>
  <c r="AS74" i="6"/>
  <c r="AT74" i="6"/>
  <c r="AU74" i="6"/>
  <c r="AV74" i="6"/>
  <c r="AW74" i="6"/>
  <c r="AX74" i="6"/>
  <c r="AY74" i="6"/>
  <c r="AZ74" i="6"/>
  <c r="BA74" i="6"/>
  <c r="BB74" i="6"/>
  <c r="BC74" i="6"/>
  <c r="BD74" i="6"/>
  <c r="BE74" i="6"/>
  <c r="BF74" i="6"/>
  <c r="BG74" i="6"/>
  <c r="BH74" i="6"/>
  <c r="BI74" i="6"/>
  <c r="BJ74" i="6"/>
  <c r="BK74" i="6"/>
  <c r="BL74" i="6"/>
  <c r="BM74" i="6"/>
  <c r="BN74" i="6"/>
  <c r="BO74" i="6"/>
  <c r="BP74" i="6"/>
  <c r="BQ74" i="6"/>
  <c r="BR74" i="6"/>
  <c r="BS74" i="6"/>
  <c r="V75" i="6"/>
  <c r="W75" i="6"/>
  <c r="X75" i="6"/>
  <c r="Y75" i="6"/>
  <c r="Z75" i="6"/>
  <c r="AA75" i="6"/>
  <c r="AB75" i="6"/>
  <c r="AC75" i="6"/>
  <c r="AD75" i="6"/>
  <c r="AE75" i="6"/>
  <c r="AF75" i="6"/>
  <c r="AG75" i="6"/>
  <c r="AJ75" i="6"/>
  <c r="AK75" i="6"/>
  <c r="AL75" i="6"/>
  <c r="AM75" i="6"/>
  <c r="AN75" i="6"/>
  <c r="AO75" i="6"/>
  <c r="AP75" i="6"/>
  <c r="AQ75" i="6"/>
  <c r="AR75" i="6"/>
  <c r="AS75" i="6"/>
  <c r="AT75" i="6"/>
  <c r="AU75" i="6"/>
  <c r="AV75" i="6"/>
  <c r="AW75" i="6"/>
  <c r="AX75" i="6"/>
  <c r="AY75" i="6"/>
  <c r="AZ75" i="6"/>
  <c r="BA75" i="6"/>
  <c r="BB75" i="6"/>
  <c r="BC75" i="6"/>
  <c r="BD75" i="6"/>
  <c r="BE75" i="6"/>
  <c r="BF75" i="6"/>
  <c r="BG75" i="6"/>
  <c r="BH75" i="6"/>
  <c r="BI75" i="6"/>
  <c r="BJ75" i="6"/>
  <c r="BK75" i="6"/>
  <c r="BL75" i="6"/>
  <c r="BM75" i="6"/>
  <c r="BN75" i="6"/>
  <c r="BO75" i="6"/>
  <c r="BP75" i="6"/>
  <c r="BQ75" i="6"/>
  <c r="BR75" i="6"/>
  <c r="BS75" i="6"/>
  <c r="V76" i="6"/>
  <c r="W76" i="6"/>
  <c r="X76" i="6"/>
  <c r="Y76" i="6"/>
  <c r="Z76" i="6"/>
  <c r="AA76" i="6"/>
  <c r="AB76" i="6"/>
  <c r="AC76" i="6"/>
  <c r="AD76" i="6"/>
  <c r="AE76" i="6"/>
  <c r="AF76" i="6"/>
  <c r="AG76" i="6"/>
  <c r="AJ76" i="6"/>
  <c r="AK76" i="6"/>
  <c r="AL76" i="6"/>
  <c r="AM76" i="6"/>
  <c r="AN76" i="6"/>
  <c r="AO76" i="6"/>
  <c r="AP76" i="6"/>
  <c r="AQ76" i="6"/>
  <c r="AR76" i="6"/>
  <c r="AS76" i="6"/>
  <c r="AT76" i="6"/>
  <c r="AU76" i="6"/>
  <c r="AV76" i="6"/>
  <c r="AW76" i="6"/>
  <c r="AX76" i="6"/>
  <c r="AY76" i="6"/>
  <c r="AZ76" i="6"/>
  <c r="BA76" i="6"/>
  <c r="BB76" i="6"/>
  <c r="BC76" i="6"/>
  <c r="BD76" i="6"/>
  <c r="BE76" i="6"/>
  <c r="BF76" i="6"/>
  <c r="BG76" i="6"/>
  <c r="BH76" i="6"/>
  <c r="BI76" i="6"/>
  <c r="BJ76" i="6"/>
  <c r="BK76" i="6"/>
  <c r="BL76" i="6"/>
  <c r="BM76" i="6"/>
  <c r="BN76" i="6"/>
  <c r="BO76" i="6"/>
  <c r="BP76" i="6"/>
  <c r="BQ76" i="6"/>
  <c r="BR76" i="6"/>
  <c r="BS76" i="6"/>
  <c r="V77" i="6"/>
  <c r="W77" i="6"/>
  <c r="X77" i="6"/>
  <c r="Y77" i="6"/>
  <c r="Z77" i="6"/>
  <c r="AA77" i="6"/>
  <c r="AB77" i="6"/>
  <c r="AC77" i="6"/>
  <c r="AD77" i="6"/>
  <c r="AE77" i="6"/>
  <c r="AF77" i="6"/>
  <c r="AG77" i="6"/>
  <c r="AJ77" i="6"/>
  <c r="AK77" i="6"/>
  <c r="AL77" i="6"/>
  <c r="AM77" i="6"/>
  <c r="AN77" i="6"/>
  <c r="AO77" i="6"/>
  <c r="AP77" i="6"/>
  <c r="AQ77" i="6"/>
  <c r="AR77" i="6"/>
  <c r="AS77" i="6"/>
  <c r="AT77" i="6"/>
  <c r="AU77" i="6"/>
  <c r="AV77" i="6"/>
  <c r="AW77" i="6"/>
  <c r="AX77" i="6"/>
  <c r="AY77" i="6"/>
  <c r="AZ77" i="6"/>
  <c r="BA77" i="6"/>
  <c r="BB77" i="6"/>
  <c r="BC77" i="6"/>
  <c r="BD77" i="6"/>
  <c r="BE77" i="6"/>
  <c r="BF77" i="6"/>
  <c r="BG77" i="6"/>
  <c r="BH77" i="6"/>
  <c r="BI77" i="6"/>
  <c r="BJ77" i="6"/>
  <c r="BK77" i="6"/>
  <c r="BL77" i="6"/>
  <c r="BM77" i="6"/>
  <c r="BN77" i="6"/>
  <c r="BO77" i="6"/>
  <c r="BP77" i="6"/>
  <c r="BQ77" i="6"/>
  <c r="BR77" i="6"/>
  <c r="BS77" i="6"/>
  <c r="V78" i="6"/>
  <c r="W78" i="6"/>
  <c r="X78" i="6"/>
  <c r="Y78" i="6"/>
  <c r="Z78" i="6"/>
  <c r="AA78" i="6"/>
  <c r="AB78" i="6"/>
  <c r="AC78" i="6"/>
  <c r="AD78" i="6"/>
  <c r="AE78" i="6"/>
  <c r="AF78" i="6"/>
  <c r="AG78" i="6"/>
  <c r="AJ78" i="6"/>
  <c r="AK78" i="6"/>
  <c r="AL78" i="6"/>
  <c r="AM78" i="6"/>
  <c r="AN78" i="6"/>
  <c r="AO78" i="6"/>
  <c r="AP78" i="6"/>
  <c r="AQ78" i="6"/>
  <c r="AR78" i="6"/>
  <c r="AS78" i="6"/>
  <c r="AT78" i="6"/>
  <c r="AU78" i="6"/>
  <c r="AV78" i="6"/>
  <c r="AW78" i="6"/>
  <c r="AX78" i="6"/>
  <c r="AY78" i="6"/>
  <c r="AZ78" i="6"/>
  <c r="BA78" i="6"/>
  <c r="BB78" i="6"/>
  <c r="BC78" i="6"/>
  <c r="BD78" i="6"/>
  <c r="BE78" i="6"/>
  <c r="BF78" i="6"/>
  <c r="BG78" i="6"/>
  <c r="BH78" i="6"/>
  <c r="BI78" i="6"/>
  <c r="BJ78" i="6"/>
  <c r="BK78" i="6"/>
  <c r="BL78" i="6"/>
  <c r="BM78" i="6"/>
  <c r="BN78" i="6"/>
  <c r="BO78" i="6"/>
  <c r="BP78" i="6"/>
  <c r="BQ78" i="6"/>
  <c r="BR78" i="6"/>
  <c r="BS78" i="6"/>
  <c r="V79" i="6"/>
  <c r="W79" i="6"/>
  <c r="X79" i="6"/>
  <c r="Y79" i="6"/>
  <c r="Z79" i="6"/>
  <c r="AA79" i="6"/>
  <c r="AB79" i="6"/>
  <c r="AC79" i="6"/>
  <c r="AD79" i="6"/>
  <c r="AE79" i="6"/>
  <c r="AF79" i="6"/>
  <c r="AG79" i="6"/>
  <c r="AJ79" i="6"/>
  <c r="AK79" i="6"/>
  <c r="AL79" i="6"/>
  <c r="AM79" i="6"/>
  <c r="AN79" i="6"/>
  <c r="AO79" i="6"/>
  <c r="AP79" i="6"/>
  <c r="AQ79" i="6"/>
  <c r="AR79" i="6"/>
  <c r="AS79" i="6"/>
  <c r="AT79" i="6"/>
  <c r="AU79" i="6"/>
  <c r="AV79" i="6"/>
  <c r="AW79" i="6"/>
  <c r="AX79" i="6"/>
  <c r="AY79" i="6"/>
  <c r="AZ79" i="6"/>
  <c r="BA79" i="6"/>
  <c r="BB79" i="6"/>
  <c r="BC79" i="6"/>
  <c r="BD79" i="6"/>
  <c r="BE79" i="6"/>
  <c r="BF79" i="6"/>
  <c r="BG79" i="6"/>
  <c r="BH79" i="6"/>
  <c r="BI79" i="6"/>
  <c r="BJ79" i="6"/>
  <c r="BK79" i="6"/>
  <c r="BL79" i="6"/>
  <c r="BM79" i="6"/>
  <c r="BN79" i="6"/>
  <c r="BO79" i="6"/>
  <c r="BP79" i="6"/>
  <c r="BQ79" i="6"/>
  <c r="BR79" i="6"/>
  <c r="BS79" i="6"/>
  <c r="V80" i="6"/>
  <c r="W80" i="6"/>
  <c r="X80" i="6"/>
  <c r="Y80" i="6"/>
  <c r="Z80" i="6"/>
  <c r="AA80" i="6"/>
  <c r="AB80" i="6"/>
  <c r="AC80" i="6"/>
  <c r="AD80" i="6"/>
  <c r="AE80" i="6"/>
  <c r="AF80" i="6"/>
  <c r="AG80" i="6"/>
  <c r="AJ80" i="6"/>
  <c r="AK80" i="6"/>
  <c r="AL80" i="6"/>
  <c r="AM80" i="6"/>
  <c r="AN80" i="6"/>
  <c r="AO80" i="6"/>
  <c r="AP80" i="6"/>
  <c r="AQ80" i="6"/>
  <c r="AR80" i="6"/>
  <c r="AS80" i="6"/>
  <c r="AT80" i="6"/>
  <c r="AU80" i="6"/>
  <c r="AV80" i="6"/>
  <c r="AW80" i="6"/>
  <c r="AX80" i="6"/>
  <c r="AY80" i="6"/>
  <c r="AZ80" i="6"/>
  <c r="BA80" i="6"/>
  <c r="BB80" i="6"/>
  <c r="BC80" i="6"/>
  <c r="BD80" i="6"/>
  <c r="BE80" i="6"/>
  <c r="BF80" i="6"/>
  <c r="BG80" i="6"/>
  <c r="BH80" i="6"/>
  <c r="BI80" i="6"/>
  <c r="BJ80" i="6"/>
  <c r="BK80" i="6"/>
  <c r="BL80" i="6"/>
  <c r="BM80" i="6"/>
  <c r="BN80" i="6"/>
  <c r="BO80" i="6"/>
  <c r="BP80" i="6"/>
  <c r="BQ80" i="6"/>
  <c r="BR80" i="6"/>
  <c r="BS80" i="6"/>
  <c r="V81" i="6"/>
  <c r="W81" i="6"/>
  <c r="X81" i="6"/>
  <c r="Y81" i="6"/>
  <c r="Z81" i="6"/>
  <c r="AA81" i="6"/>
  <c r="AB81" i="6"/>
  <c r="AC81" i="6"/>
  <c r="AD81" i="6"/>
  <c r="AE81" i="6"/>
  <c r="AF81" i="6"/>
  <c r="AG81" i="6"/>
  <c r="AJ81" i="6"/>
  <c r="AK81" i="6"/>
  <c r="AL81" i="6"/>
  <c r="AM81" i="6"/>
  <c r="AN81" i="6"/>
  <c r="AO81" i="6"/>
  <c r="AP81" i="6"/>
  <c r="AQ81" i="6"/>
  <c r="AR81" i="6"/>
  <c r="AS81" i="6"/>
  <c r="AT81" i="6"/>
  <c r="AU81" i="6"/>
  <c r="AV81" i="6"/>
  <c r="AW81" i="6"/>
  <c r="AX81" i="6"/>
  <c r="AY81" i="6"/>
  <c r="AZ81" i="6"/>
  <c r="BA81" i="6"/>
  <c r="BB81" i="6"/>
  <c r="BC81" i="6"/>
  <c r="BD81" i="6"/>
  <c r="BE81" i="6"/>
  <c r="BF81" i="6"/>
  <c r="BG81" i="6"/>
  <c r="BH81" i="6"/>
  <c r="BI81" i="6"/>
  <c r="BJ81" i="6"/>
  <c r="BK81" i="6"/>
  <c r="BL81" i="6"/>
  <c r="BM81" i="6"/>
  <c r="BN81" i="6"/>
  <c r="BO81" i="6"/>
  <c r="BP81" i="6"/>
  <c r="BQ81" i="6"/>
  <c r="BR81" i="6"/>
  <c r="BS81" i="6"/>
  <c r="V82" i="6"/>
  <c r="W82" i="6"/>
  <c r="X82" i="6"/>
  <c r="Y82" i="6"/>
  <c r="Z82" i="6"/>
  <c r="AA82" i="6"/>
  <c r="AB82" i="6"/>
  <c r="AC82" i="6"/>
  <c r="AD82" i="6"/>
  <c r="AE82" i="6"/>
  <c r="AF82" i="6"/>
  <c r="AG82" i="6"/>
  <c r="AJ82" i="6"/>
  <c r="AK82" i="6"/>
  <c r="AL82" i="6"/>
  <c r="AM82" i="6"/>
  <c r="AN82" i="6"/>
  <c r="AO82" i="6"/>
  <c r="AP82" i="6"/>
  <c r="AQ82" i="6"/>
  <c r="AR82" i="6"/>
  <c r="AS82" i="6"/>
  <c r="AT82" i="6"/>
  <c r="AU82" i="6"/>
  <c r="AV82" i="6"/>
  <c r="AW82" i="6"/>
  <c r="AX82" i="6"/>
  <c r="AY82" i="6"/>
  <c r="AZ82" i="6"/>
  <c r="BA82" i="6"/>
  <c r="BB82" i="6"/>
  <c r="BC82" i="6"/>
  <c r="BD82" i="6"/>
  <c r="BE82" i="6"/>
  <c r="BF82" i="6"/>
  <c r="BG82" i="6"/>
  <c r="BH82" i="6"/>
  <c r="BI82" i="6"/>
  <c r="BJ82" i="6"/>
  <c r="BK82" i="6"/>
  <c r="BL82" i="6"/>
  <c r="BM82" i="6"/>
  <c r="BN82" i="6"/>
  <c r="BO82" i="6"/>
  <c r="BP82" i="6"/>
  <c r="BQ82" i="6"/>
  <c r="BR82" i="6"/>
  <c r="BS82" i="6"/>
  <c r="V83" i="6"/>
  <c r="W83" i="6"/>
  <c r="X83" i="6"/>
  <c r="Y83" i="6"/>
  <c r="Z83" i="6"/>
  <c r="AA83" i="6"/>
  <c r="AB83" i="6"/>
  <c r="AC83" i="6"/>
  <c r="AD83" i="6"/>
  <c r="AE83" i="6"/>
  <c r="AF83" i="6"/>
  <c r="AG83" i="6"/>
  <c r="AJ83" i="6"/>
  <c r="AK83" i="6"/>
  <c r="AL83" i="6"/>
  <c r="AM83" i="6"/>
  <c r="AN83" i="6"/>
  <c r="AO83" i="6"/>
  <c r="AP83" i="6"/>
  <c r="AQ83" i="6"/>
  <c r="AR83" i="6"/>
  <c r="AS83" i="6"/>
  <c r="AT83" i="6"/>
  <c r="AU83" i="6"/>
  <c r="AV83" i="6"/>
  <c r="AW83" i="6"/>
  <c r="AX83" i="6"/>
  <c r="AY83" i="6"/>
  <c r="AZ83" i="6"/>
  <c r="BA83" i="6"/>
  <c r="BB83" i="6"/>
  <c r="BC83" i="6"/>
  <c r="BD83" i="6"/>
  <c r="BE83" i="6"/>
  <c r="BF83" i="6"/>
  <c r="BG83" i="6"/>
  <c r="BH83" i="6"/>
  <c r="BI83" i="6"/>
  <c r="BJ83" i="6"/>
  <c r="BK83" i="6"/>
  <c r="BL83" i="6"/>
  <c r="BM83" i="6"/>
  <c r="BN83" i="6"/>
  <c r="BO83" i="6"/>
  <c r="BP83" i="6"/>
  <c r="BQ83" i="6"/>
  <c r="BR83" i="6"/>
  <c r="BS83" i="6"/>
  <c r="V84" i="6"/>
  <c r="W84" i="6"/>
  <c r="X84" i="6"/>
  <c r="Y84" i="6"/>
  <c r="Z84" i="6"/>
  <c r="AA84" i="6"/>
  <c r="AB84" i="6"/>
  <c r="AC84" i="6"/>
  <c r="AD84" i="6"/>
  <c r="AE84" i="6"/>
  <c r="AF84" i="6"/>
  <c r="AG84" i="6"/>
  <c r="AJ84" i="6"/>
  <c r="AK84" i="6"/>
  <c r="AL84" i="6"/>
  <c r="AM84" i="6"/>
  <c r="AN84" i="6"/>
  <c r="AO84" i="6"/>
  <c r="AP84" i="6"/>
  <c r="AQ84" i="6"/>
  <c r="AR84" i="6"/>
  <c r="AS84" i="6"/>
  <c r="AT84" i="6"/>
  <c r="AU84" i="6"/>
  <c r="AV84" i="6"/>
  <c r="AW84" i="6"/>
  <c r="AX84" i="6"/>
  <c r="AY84" i="6"/>
  <c r="AZ84" i="6"/>
  <c r="BA84" i="6"/>
  <c r="BB84" i="6"/>
  <c r="BC84" i="6"/>
  <c r="BD84" i="6"/>
  <c r="BE84" i="6"/>
  <c r="BF84" i="6"/>
  <c r="BG84" i="6"/>
  <c r="BH84" i="6"/>
  <c r="BI84" i="6"/>
  <c r="BJ84" i="6"/>
  <c r="BK84" i="6"/>
  <c r="BL84" i="6"/>
  <c r="BM84" i="6"/>
  <c r="BN84" i="6"/>
  <c r="BO84" i="6"/>
  <c r="BP84" i="6"/>
  <c r="BQ84" i="6"/>
  <c r="BR84" i="6"/>
  <c r="BS84" i="6"/>
  <c r="V85" i="6"/>
  <c r="W85" i="6"/>
  <c r="X85" i="6"/>
  <c r="Y85" i="6"/>
  <c r="Z85" i="6"/>
  <c r="AA85" i="6"/>
  <c r="AB85" i="6"/>
  <c r="AC85" i="6"/>
  <c r="AD85" i="6"/>
  <c r="AE85" i="6"/>
  <c r="AF85" i="6"/>
  <c r="AG85" i="6"/>
  <c r="AJ85" i="6"/>
  <c r="AK85" i="6"/>
  <c r="AL85" i="6"/>
  <c r="AM85" i="6"/>
  <c r="AN85" i="6"/>
  <c r="AO85" i="6"/>
  <c r="AP85" i="6"/>
  <c r="AQ85" i="6"/>
  <c r="AR85" i="6"/>
  <c r="AS85" i="6"/>
  <c r="AT85" i="6"/>
  <c r="AU85" i="6"/>
  <c r="AV85" i="6"/>
  <c r="AW85" i="6"/>
  <c r="AX85" i="6"/>
  <c r="AY85" i="6"/>
  <c r="AZ85" i="6"/>
  <c r="BA85" i="6"/>
  <c r="BB85" i="6"/>
  <c r="BC85" i="6"/>
  <c r="BD85" i="6"/>
  <c r="BE85" i="6"/>
  <c r="BF85" i="6"/>
  <c r="BG85" i="6"/>
  <c r="BH85" i="6"/>
  <c r="BI85" i="6"/>
  <c r="BJ85" i="6"/>
  <c r="BK85" i="6"/>
  <c r="BL85" i="6"/>
  <c r="BM85" i="6"/>
  <c r="BN85" i="6"/>
  <c r="BO85" i="6"/>
  <c r="BP85" i="6"/>
  <c r="BQ85" i="6"/>
  <c r="BR85" i="6"/>
  <c r="BS85" i="6"/>
  <c r="V86" i="6"/>
  <c r="W86" i="6"/>
  <c r="X86" i="6"/>
  <c r="Y86" i="6"/>
  <c r="Z86" i="6"/>
  <c r="AA86" i="6"/>
  <c r="AB86" i="6"/>
  <c r="AC86" i="6"/>
  <c r="AD86" i="6"/>
  <c r="AE86" i="6"/>
  <c r="AF86" i="6"/>
  <c r="AG86" i="6"/>
  <c r="AJ86" i="6"/>
  <c r="AK86" i="6"/>
  <c r="AL86" i="6"/>
  <c r="AM86" i="6"/>
  <c r="AN86" i="6"/>
  <c r="AO86" i="6"/>
  <c r="AP86" i="6"/>
  <c r="AQ86" i="6"/>
  <c r="AR86" i="6"/>
  <c r="AS86" i="6"/>
  <c r="AT86" i="6"/>
  <c r="AU86" i="6"/>
  <c r="AV86" i="6"/>
  <c r="AW86" i="6"/>
  <c r="AX86" i="6"/>
  <c r="AY86" i="6"/>
  <c r="AZ86" i="6"/>
  <c r="BA86" i="6"/>
  <c r="BB86" i="6"/>
  <c r="BC86" i="6"/>
  <c r="BD86" i="6"/>
  <c r="BE86" i="6"/>
  <c r="BF86" i="6"/>
  <c r="BG86" i="6"/>
  <c r="BH86" i="6"/>
  <c r="BI86" i="6"/>
  <c r="BJ86" i="6"/>
  <c r="BK86" i="6"/>
  <c r="BL86" i="6"/>
  <c r="BM86" i="6"/>
  <c r="BN86" i="6"/>
  <c r="BO86" i="6"/>
  <c r="BP86" i="6"/>
  <c r="BQ86" i="6"/>
  <c r="BR86" i="6"/>
  <c r="BS86" i="6"/>
  <c r="V87" i="6"/>
  <c r="W87" i="6"/>
  <c r="X87" i="6"/>
  <c r="Y87" i="6"/>
  <c r="Z87" i="6"/>
  <c r="AA87" i="6"/>
  <c r="AB87" i="6"/>
  <c r="AC87" i="6"/>
  <c r="AD87" i="6"/>
  <c r="AE87" i="6"/>
  <c r="AF87" i="6"/>
  <c r="AG87" i="6"/>
  <c r="AJ87" i="6"/>
  <c r="AK87" i="6"/>
  <c r="AL87" i="6"/>
  <c r="AM87" i="6"/>
  <c r="AN87" i="6"/>
  <c r="AO87" i="6"/>
  <c r="AP87" i="6"/>
  <c r="AQ87" i="6"/>
  <c r="AR87" i="6"/>
  <c r="AS87" i="6"/>
  <c r="AT87" i="6"/>
  <c r="AU87" i="6"/>
  <c r="AV87" i="6"/>
  <c r="AW87" i="6"/>
  <c r="AX87" i="6"/>
  <c r="AY87" i="6"/>
  <c r="AZ87" i="6"/>
  <c r="BA87" i="6"/>
  <c r="BB87" i="6"/>
  <c r="BC87" i="6"/>
  <c r="BD87" i="6"/>
  <c r="BE87" i="6"/>
  <c r="BF87" i="6"/>
  <c r="BG87" i="6"/>
  <c r="BH87" i="6"/>
  <c r="BI87" i="6"/>
  <c r="BJ87" i="6"/>
  <c r="BK87" i="6"/>
  <c r="BL87" i="6"/>
  <c r="BM87" i="6"/>
  <c r="BN87" i="6"/>
  <c r="BO87" i="6"/>
  <c r="BP87" i="6"/>
  <c r="BQ87" i="6"/>
  <c r="BR87" i="6"/>
  <c r="BS87" i="6"/>
  <c r="V88" i="6"/>
  <c r="W88" i="6"/>
  <c r="X88" i="6"/>
  <c r="Y88" i="6"/>
  <c r="Z88" i="6"/>
  <c r="AA88" i="6"/>
  <c r="AB88" i="6"/>
  <c r="AC88" i="6"/>
  <c r="AD88" i="6"/>
  <c r="AE88" i="6"/>
  <c r="AF88" i="6"/>
  <c r="AG88" i="6"/>
  <c r="AJ88" i="6"/>
  <c r="AK88" i="6"/>
  <c r="AL88" i="6"/>
  <c r="AM88" i="6"/>
  <c r="AN88" i="6"/>
  <c r="AO88" i="6"/>
  <c r="AP88" i="6"/>
  <c r="AQ88" i="6"/>
  <c r="AR88" i="6"/>
  <c r="AS88" i="6"/>
  <c r="AT88" i="6"/>
  <c r="AU88" i="6"/>
  <c r="AV88" i="6"/>
  <c r="AW88" i="6"/>
  <c r="AX88" i="6"/>
  <c r="AY88" i="6"/>
  <c r="AZ88" i="6"/>
  <c r="BA88" i="6"/>
  <c r="BB88" i="6"/>
  <c r="BC88" i="6"/>
  <c r="BD88" i="6"/>
  <c r="BE88" i="6"/>
  <c r="BF88" i="6"/>
  <c r="BG88" i="6"/>
  <c r="BH88" i="6"/>
  <c r="BI88" i="6"/>
  <c r="BJ88" i="6"/>
  <c r="BK88" i="6"/>
  <c r="BL88" i="6"/>
  <c r="BM88" i="6"/>
  <c r="BN88" i="6"/>
  <c r="BO88" i="6"/>
  <c r="BP88" i="6"/>
  <c r="BQ88" i="6"/>
  <c r="BR88" i="6"/>
  <c r="BS88" i="6"/>
  <c r="V89" i="6"/>
  <c r="W89" i="6"/>
  <c r="X89" i="6"/>
  <c r="Y89" i="6"/>
  <c r="Z89" i="6"/>
  <c r="AA89" i="6"/>
  <c r="AB89" i="6"/>
  <c r="AC89" i="6"/>
  <c r="AD89" i="6"/>
  <c r="AE89" i="6"/>
  <c r="AF89" i="6"/>
  <c r="AG89" i="6"/>
  <c r="AJ89" i="6"/>
  <c r="AK89" i="6"/>
  <c r="AL89" i="6"/>
  <c r="AM89" i="6"/>
  <c r="AN89" i="6"/>
  <c r="AO89" i="6"/>
  <c r="AP89" i="6"/>
  <c r="AQ89" i="6"/>
  <c r="AR89" i="6"/>
  <c r="AS89" i="6"/>
  <c r="AT89" i="6"/>
  <c r="AU89" i="6"/>
  <c r="AV89" i="6"/>
  <c r="AW89" i="6"/>
  <c r="AX89" i="6"/>
  <c r="AY89" i="6"/>
  <c r="AZ89" i="6"/>
  <c r="BA89" i="6"/>
  <c r="BB89" i="6"/>
  <c r="BC89" i="6"/>
  <c r="BD89" i="6"/>
  <c r="BE89" i="6"/>
  <c r="BF89" i="6"/>
  <c r="BG89" i="6"/>
  <c r="BH89" i="6"/>
  <c r="BI89" i="6"/>
  <c r="BJ89" i="6"/>
  <c r="BK89" i="6"/>
  <c r="BL89" i="6"/>
  <c r="BM89" i="6"/>
  <c r="BN89" i="6"/>
  <c r="BO89" i="6"/>
  <c r="BP89" i="6"/>
  <c r="BQ89" i="6"/>
  <c r="BR89" i="6"/>
  <c r="BS89" i="6"/>
  <c r="V90" i="6"/>
  <c r="W90" i="6"/>
  <c r="X90" i="6"/>
  <c r="Y90" i="6"/>
  <c r="Z90" i="6"/>
  <c r="AA90" i="6"/>
  <c r="AB90" i="6"/>
  <c r="AC90" i="6"/>
  <c r="AD90" i="6"/>
  <c r="AE90" i="6"/>
  <c r="AF90" i="6"/>
  <c r="AG90" i="6"/>
  <c r="AJ90" i="6"/>
  <c r="AK90" i="6"/>
  <c r="AL90" i="6"/>
  <c r="AM90" i="6"/>
  <c r="AN90" i="6"/>
  <c r="AO90" i="6"/>
  <c r="AP90" i="6"/>
  <c r="AQ90" i="6"/>
  <c r="AR90" i="6"/>
  <c r="AS90" i="6"/>
  <c r="AT90" i="6"/>
  <c r="AU90" i="6"/>
  <c r="AV90" i="6"/>
  <c r="AW90" i="6"/>
  <c r="AX90" i="6"/>
  <c r="AY90" i="6"/>
  <c r="AZ90" i="6"/>
  <c r="BA90" i="6"/>
  <c r="BB90" i="6"/>
  <c r="BC90" i="6"/>
  <c r="BD90" i="6"/>
  <c r="BE90" i="6"/>
  <c r="BF90" i="6"/>
  <c r="BG90" i="6"/>
  <c r="BH90" i="6"/>
  <c r="BI90" i="6"/>
  <c r="BJ90" i="6"/>
  <c r="BK90" i="6"/>
  <c r="BL90" i="6"/>
  <c r="BM90" i="6"/>
  <c r="BN90" i="6"/>
  <c r="BO90" i="6"/>
  <c r="BP90" i="6"/>
  <c r="BQ90" i="6"/>
  <c r="BR90" i="6"/>
  <c r="BS90" i="6"/>
  <c r="V91" i="6"/>
  <c r="W91" i="6"/>
  <c r="X91" i="6"/>
  <c r="Y91" i="6"/>
  <c r="Z91" i="6"/>
  <c r="AA91" i="6"/>
  <c r="AB91" i="6"/>
  <c r="AC91" i="6"/>
  <c r="AD91" i="6"/>
  <c r="AE91" i="6"/>
  <c r="AF91" i="6"/>
  <c r="AG91" i="6"/>
  <c r="AJ91" i="6"/>
  <c r="AK91" i="6"/>
  <c r="AL91" i="6"/>
  <c r="AM91" i="6"/>
  <c r="AN91" i="6"/>
  <c r="AO91" i="6"/>
  <c r="AP91" i="6"/>
  <c r="AQ91" i="6"/>
  <c r="AR91" i="6"/>
  <c r="AS91" i="6"/>
  <c r="AT91" i="6"/>
  <c r="AU91" i="6"/>
  <c r="AV91" i="6"/>
  <c r="AW91" i="6"/>
  <c r="AX91" i="6"/>
  <c r="AY91" i="6"/>
  <c r="AZ91" i="6"/>
  <c r="BA91" i="6"/>
  <c r="BB91" i="6"/>
  <c r="BC91" i="6"/>
  <c r="BD91" i="6"/>
  <c r="BE91" i="6"/>
  <c r="BF91" i="6"/>
  <c r="BG91" i="6"/>
  <c r="BH91" i="6"/>
  <c r="BI91" i="6"/>
  <c r="BJ91" i="6"/>
  <c r="BK91" i="6"/>
  <c r="BL91" i="6"/>
  <c r="BM91" i="6"/>
  <c r="BN91" i="6"/>
  <c r="BO91" i="6"/>
  <c r="BP91" i="6"/>
  <c r="BQ91" i="6"/>
  <c r="BR91" i="6"/>
  <c r="BS91" i="6"/>
  <c r="V92" i="6"/>
  <c r="W92" i="6"/>
  <c r="X92" i="6"/>
  <c r="Y92" i="6"/>
  <c r="Z92" i="6"/>
  <c r="AA92" i="6"/>
  <c r="AB92" i="6"/>
  <c r="AC92" i="6"/>
  <c r="AD92" i="6"/>
  <c r="AE92" i="6"/>
  <c r="AF92" i="6"/>
  <c r="AG92" i="6"/>
  <c r="AJ92" i="6"/>
  <c r="AK92" i="6"/>
  <c r="AL92" i="6"/>
  <c r="AM92" i="6"/>
  <c r="AN92" i="6"/>
  <c r="AO92" i="6"/>
  <c r="AP92" i="6"/>
  <c r="AQ92" i="6"/>
  <c r="AR92" i="6"/>
  <c r="AS92" i="6"/>
  <c r="AT92" i="6"/>
  <c r="AU92" i="6"/>
  <c r="AV92" i="6"/>
  <c r="AW92" i="6"/>
  <c r="AX92" i="6"/>
  <c r="AY92" i="6"/>
  <c r="AZ92" i="6"/>
  <c r="BA92" i="6"/>
  <c r="BB92" i="6"/>
  <c r="BC92" i="6"/>
  <c r="BD92" i="6"/>
  <c r="BE92" i="6"/>
  <c r="BF92" i="6"/>
  <c r="BG92" i="6"/>
  <c r="BH92" i="6"/>
  <c r="BI92" i="6"/>
  <c r="BJ92" i="6"/>
  <c r="BK92" i="6"/>
  <c r="BL92" i="6"/>
  <c r="BM92" i="6"/>
  <c r="BN92" i="6"/>
  <c r="BO92" i="6"/>
  <c r="BP92" i="6"/>
  <c r="BQ92" i="6"/>
  <c r="BR92" i="6"/>
  <c r="BS92" i="6"/>
  <c r="V93" i="6"/>
  <c r="W93" i="6"/>
  <c r="X93" i="6"/>
  <c r="Y93" i="6"/>
  <c r="Z93" i="6"/>
  <c r="AA93" i="6"/>
  <c r="AB93" i="6"/>
  <c r="AC93" i="6"/>
  <c r="AD93" i="6"/>
  <c r="AE93" i="6"/>
  <c r="AF93" i="6"/>
  <c r="AG93" i="6"/>
  <c r="AJ93" i="6"/>
  <c r="AK93" i="6"/>
  <c r="AL93" i="6"/>
  <c r="AM93" i="6"/>
  <c r="AN93" i="6"/>
  <c r="AO93" i="6"/>
  <c r="AP93" i="6"/>
  <c r="AQ93" i="6"/>
  <c r="AR93" i="6"/>
  <c r="AS93" i="6"/>
  <c r="AT93" i="6"/>
  <c r="AU93" i="6"/>
  <c r="AV93" i="6"/>
  <c r="AW93" i="6"/>
  <c r="AX93" i="6"/>
  <c r="AY93" i="6"/>
  <c r="AZ93" i="6"/>
  <c r="BA93" i="6"/>
  <c r="BB93" i="6"/>
  <c r="BC93" i="6"/>
  <c r="BD93" i="6"/>
  <c r="BE93" i="6"/>
  <c r="BF93" i="6"/>
  <c r="BG93" i="6"/>
  <c r="BH93" i="6"/>
  <c r="BI93" i="6"/>
  <c r="BJ93" i="6"/>
  <c r="BK93" i="6"/>
  <c r="BL93" i="6"/>
  <c r="BM93" i="6"/>
  <c r="BN93" i="6"/>
  <c r="BO93" i="6"/>
  <c r="BP93" i="6"/>
  <c r="BQ93" i="6"/>
  <c r="BR93" i="6"/>
  <c r="BS93" i="6"/>
  <c r="V94" i="6"/>
  <c r="W94" i="6"/>
  <c r="X94" i="6"/>
  <c r="Y94" i="6"/>
  <c r="Z94" i="6"/>
  <c r="AA94" i="6"/>
  <c r="AB94" i="6"/>
  <c r="AC94" i="6"/>
  <c r="AD94" i="6"/>
  <c r="AE94" i="6"/>
  <c r="AF94" i="6"/>
  <c r="AG94" i="6"/>
  <c r="AJ94" i="6"/>
  <c r="AK94" i="6"/>
  <c r="AL94" i="6"/>
  <c r="AM94" i="6"/>
  <c r="AN94" i="6"/>
  <c r="AO94" i="6"/>
  <c r="AP94" i="6"/>
  <c r="AQ94" i="6"/>
  <c r="AR94" i="6"/>
  <c r="AS94" i="6"/>
  <c r="AT94" i="6"/>
  <c r="AU94" i="6"/>
  <c r="AV94" i="6"/>
  <c r="AW94" i="6"/>
  <c r="AX94" i="6"/>
  <c r="AY94" i="6"/>
  <c r="AZ94" i="6"/>
  <c r="BA94" i="6"/>
  <c r="BB94" i="6"/>
  <c r="BC94" i="6"/>
  <c r="BD94" i="6"/>
  <c r="BE94" i="6"/>
  <c r="BF94" i="6"/>
  <c r="BG94" i="6"/>
  <c r="BH94" i="6"/>
  <c r="BI94" i="6"/>
  <c r="BJ94" i="6"/>
  <c r="BK94" i="6"/>
  <c r="BL94" i="6"/>
  <c r="BM94" i="6"/>
  <c r="BN94" i="6"/>
  <c r="BO94" i="6"/>
  <c r="BP94" i="6"/>
  <c r="BQ94" i="6"/>
  <c r="BR94" i="6"/>
  <c r="BS94" i="6"/>
  <c r="V95" i="6"/>
  <c r="W95" i="6"/>
  <c r="X95" i="6"/>
  <c r="Y95" i="6"/>
  <c r="Z95" i="6"/>
  <c r="AA95" i="6"/>
  <c r="AB95" i="6"/>
  <c r="AC95" i="6"/>
  <c r="AD95" i="6"/>
  <c r="AE95" i="6"/>
  <c r="AF95" i="6"/>
  <c r="AG95" i="6"/>
  <c r="AJ95" i="6"/>
  <c r="AK95" i="6"/>
  <c r="AL95" i="6"/>
  <c r="AM95" i="6"/>
  <c r="AN95" i="6"/>
  <c r="AO95" i="6"/>
  <c r="AP95" i="6"/>
  <c r="AQ95" i="6"/>
  <c r="AR95" i="6"/>
  <c r="AS95" i="6"/>
  <c r="AT95" i="6"/>
  <c r="AU95" i="6"/>
  <c r="AV95" i="6"/>
  <c r="AW95" i="6"/>
  <c r="AX95" i="6"/>
  <c r="AY95" i="6"/>
  <c r="AZ95" i="6"/>
  <c r="BA95" i="6"/>
  <c r="BB95" i="6"/>
  <c r="BC95" i="6"/>
  <c r="BD95" i="6"/>
  <c r="BE95" i="6"/>
  <c r="BF95" i="6"/>
  <c r="BG95" i="6"/>
  <c r="BH95" i="6"/>
  <c r="BI95" i="6"/>
  <c r="BJ95" i="6"/>
  <c r="BK95" i="6"/>
  <c r="BL95" i="6"/>
  <c r="BM95" i="6"/>
  <c r="BN95" i="6"/>
  <c r="BO95" i="6"/>
  <c r="BP95" i="6"/>
  <c r="BQ95" i="6"/>
  <c r="BR95" i="6"/>
  <c r="BS95" i="6"/>
  <c r="V96" i="6"/>
  <c r="W96" i="6"/>
  <c r="X96" i="6"/>
  <c r="Y96" i="6"/>
  <c r="Z96" i="6"/>
  <c r="AA96" i="6"/>
  <c r="AB96" i="6"/>
  <c r="AC96" i="6"/>
  <c r="AD96" i="6"/>
  <c r="AE96" i="6"/>
  <c r="AF96" i="6"/>
  <c r="AG96" i="6"/>
  <c r="AJ96" i="6"/>
  <c r="AK96" i="6"/>
  <c r="AL96" i="6"/>
  <c r="AM96" i="6"/>
  <c r="AN96" i="6"/>
  <c r="AO96" i="6"/>
  <c r="AP96" i="6"/>
  <c r="AQ96" i="6"/>
  <c r="AR96" i="6"/>
  <c r="AS96" i="6"/>
  <c r="AT96" i="6"/>
  <c r="AU96" i="6"/>
  <c r="AV96" i="6"/>
  <c r="AW96" i="6"/>
  <c r="AX96" i="6"/>
  <c r="AY96" i="6"/>
  <c r="AZ96" i="6"/>
  <c r="BA96" i="6"/>
  <c r="BB96" i="6"/>
  <c r="BC96" i="6"/>
  <c r="BD96" i="6"/>
  <c r="BE96" i="6"/>
  <c r="BF96" i="6"/>
  <c r="BG96" i="6"/>
  <c r="BH96" i="6"/>
  <c r="BI96" i="6"/>
  <c r="BJ96" i="6"/>
  <c r="BK96" i="6"/>
  <c r="BL96" i="6"/>
  <c r="BM96" i="6"/>
  <c r="BN96" i="6"/>
  <c r="BO96" i="6"/>
  <c r="BP96" i="6"/>
  <c r="BQ96" i="6"/>
  <c r="BR96" i="6"/>
  <c r="BS96" i="6"/>
  <c r="V97" i="6"/>
  <c r="W97" i="6"/>
  <c r="X97" i="6"/>
  <c r="Y97" i="6"/>
  <c r="Z97" i="6"/>
  <c r="AA97" i="6"/>
  <c r="AB97" i="6"/>
  <c r="AC97" i="6"/>
  <c r="AD97" i="6"/>
  <c r="AE97" i="6"/>
  <c r="AF97" i="6"/>
  <c r="AG97" i="6"/>
  <c r="AJ97" i="6"/>
  <c r="AK97" i="6"/>
  <c r="AL97" i="6"/>
  <c r="AM97" i="6"/>
  <c r="AN97" i="6"/>
  <c r="AO97" i="6"/>
  <c r="AP97" i="6"/>
  <c r="AQ97" i="6"/>
  <c r="AR97" i="6"/>
  <c r="AS97" i="6"/>
  <c r="AT97" i="6"/>
  <c r="AU97" i="6"/>
  <c r="AV97" i="6"/>
  <c r="AW97" i="6"/>
  <c r="AX97" i="6"/>
  <c r="AY97" i="6"/>
  <c r="AZ97" i="6"/>
  <c r="BA97" i="6"/>
  <c r="BB97" i="6"/>
  <c r="BC97" i="6"/>
  <c r="BD97" i="6"/>
  <c r="BE97" i="6"/>
  <c r="BF97" i="6"/>
  <c r="BG97" i="6"/>
  <c r="BH97" i="6"/>
  <c r="BI97" i="6"/>
  <c r="BJ97" i="6"/>
  <c r="BK97" i="6"/>
  <c r="BL97" i="6"/>
  <c r="BM97" i="6"/>
  <c r="BN97" i="6"/>
  <c r="BO97" i="6"/>
  <c r="BP97" i="6"/>
  <c r="BQ97" i="6"/>
  <c r="BR97" i="6"/>
  <c r="BS97" i="6"/>
  <c r="V98" i="6"/>
  <c r="W98" i="6"/>
  <c r="X98" i="6"/>
  <c r="Y98" i="6"/>
  <c r="Z98" i="6"/>
  <c r="AA98" i="6"/>
  <c r="AB98" i="6"/>
  <c r="AC98" i="6"/>
  <c r="AD98" i="6"/>
  <c r="AE98" i="6"/>
  <c r="AF98" i="6"/>
  <c r="AG98" i="6"/>
  <c r="AJ98" i="6"/>
  <c r="AK98" i="6"/>
  <c r="AL98" i="6"/>
  <c r="AM98" i="6"/>
  <c r="AN98" i="6"/>
  <c r="AO98" i="6"/>
  <c r="AP98" i="6"/>
  <c r="AQ98" i="6"/>
  <c r="AR98" i="6"/>
  <c r="AS98" i="6"/>
  <c r="AT98" i="6"/>
  <c r="AU98" i="6"/>
  <c r="AV98" i="6"/>
  <c r="AW98" i="6"/>
  <c r="AX98" i="6"/>
  <c r="AY98" i="6"/>
  <c r="AZ98" i="6"/>
  <c r="BA98" i="6"/>
  <c r="BB98" i="6"/>
  <c r="BC98" i="6"/>
  <c r="BD98" i="6"/>
  <c r="BE98" i="6"/>
  <c r="BF98" i="6"/>
  <c r="BG98" i="6"/>
  <c r="BH98" i="6"/>
  <c r="BI98" i="6"/>
  <c r="BJ98" i="6"/>
  <c r="BK98" i="6"/>
  <c r="BL98" i="6"/>
  <c r="BM98" i="6"/>
  <c r="BN98" i="6"/>
  <c r="BO98" i="6"/>
  <c r="BP98" i="6"/>
  <c r="BQ98" i="6"/>
  <c r="BR98" i="6"/>
  <c r="BS98" i="6"/>
  <c r="V99" i="6"/>
  <c r="W99" i="6"/>
  <c r="X99" i="6"/>
  <c r="Y99" i="6"/>
  <c r="Z99" i="6"/>
  <c r="AA99" i="6"/>
  <c r="AB99" i="6"/>
  <c r="AC99" i="6"/>
  <c r="AD99" i="6"/>
  <c r="AE99" i="6"/>
  <c r="AF99" i="6"/>
  <c r="AG99" i="6"/>
  <c r="AJ99" i="6"/>
  <c r="AK99" i="6"/>
  <c r="AL99" i="6"/>
  <c r="AM99" i="6"/>
  <c r="AN99" i="6"/>
  <c r="AO99" i="6"/>
  <c r="AP99" i="6"/>
  <c r="AQ99" i="6"/>
  <c r="AR99" i="6"/>
  <c r="AS99" i="6"/>
  <c r="AT99" i="6"/>
  <c r="AU99" i="6"/>
  <c r="AV99" i="6"/>
  <c r="AW99" i="6"/>
  <c r="AX99" i="6"/>
  <c r="AY99" i="6"/>
  <c r="AZ99" i="6"/>
  <c r="BA99" i="6"/>
  <c r="BB99" i="6"/>
  <c r="BC99" i="6"/>
  <c r="BD99" i="6"/>
  <c r="BE99" i="6"/>
  <c r="BF99" i="6"/>
  <c r="BG99" i="6"/>
  <c r="BH99" i="6"/>
  <c r="BI99" i="6"/>
  <c r="BJ99" i="6"/>
  <c r="BK99" i="6"/>
  <c r="BL99" i="6"/>
  <c r="BM99" i="6"/>
  <c r="BN99" i="6"/>
  <c r="BO99" i="6"/>
  <c r="BP99" i="6"/>
  <c r="BQ99" i="6"/>
  <c r="BR99" i="6"/>
  <c r="BS99" i="6"/>
  <c r="V100" i="6"/>
  <c r="W100" i="6"/>
  <c r="X100" i="6"/>
  <c r="Y100" i="6"/>
  <c r="Z100" i="6"/>
  <c r="AA100" i="6"/>
  <c r="AB100" i="6"/>
  <c r="AC100" i="6"/>
  <c r="AD100" i="6"/>
  <c r="AE100" i="6"/>
  <c r="AF100" i="6"/>
  <c r="AG100" i="6"/>
  <c r="AJ100" i="6"/>
  <c r="AK100" i="6"/>
  <c r="AL100" i="6"/>
  <c r="AM100" i="6"/>
  <c r="AN100" i="6"/>
  <c r="AO100" i="6"/>
  <c r="AP100" i="6"/>
  <c r="AQ100" i="6"/>
  <c r="AR100" i="6"/>
  <c r="AS100" i="6"/>
  <c r="AT100" i="6"/>
  <c r="AU100" i="6"/>
  <c r="AV100" i="6"/>
  <c r="AW100" i="6"/>
  <c r="AX100" i="6"/>
  <c r="AY100" i="6"/>
  <c r="AZ100" i="6"/>
  <c r="BA100" i="6"/>
  <c r="BB100" i="6"/>
  <c r="BC100" i="6"/>
  <c r="BD100" i="6"/>
  <c r="BE100" i="6"/>
  <c r="BF100" i="6"/>
  <c r="BG100" i="6"/>
  <c r="BH100" i="6"/>
  <c r="BI100" i="6"/>
  <c r="BJ100" i="6"/>
  <c r="BK100" i="6"/>
  <c r="BL100" i="6"/>
  <c r="BM100" i="6"/>
  <c r="BN100" i="6"/>
  <c r="BO100" i="6"/>
  <c r="BP100" i="6"/>
  <c r="BQ100" i="6"/>
  <c r="BR100" i="6"/>
  <c r="BS100" i="6"/>
  <c r="V101" i="6"/>
  <c r="W101" i="6"/>
  <c r="X101" i="6"/>
  <c r="Y101" i="6"/>
  <c r="Z101" i="6"/>
  <c r="AA101" i="6"/>
  <c r="AB101" i="6"/>
  <c r="AC101" i="6"/>
  <c r="AD101" i="6"/>
  <c r="AE101" i="6"/>
  <c r="AF101" i="6"/>
  <c r="AG101" i="6"/>
  <c r="AJ101" i="6"/>
  <c r="AK101" i="6"/>
  <c r="AL101" i="6"/>
  <c r="AM101" i="6"/>
  <c r="AN101" i="6"/>
  <c r="AO101" i="6"/>
  <c r="AP101" i="6"/>
  <c r="AQ101" i="6"/>
  <c r="AR101" i="6"/>
  <c r="AS101" i="6"/>
  <c r="AT101" i="6"/>
  <c r="AU101" i="6"/>
  <c r="AV101" i="6"/>
  <c r="AW101" i="6"/>
  <c r="AX101" i="6"/>
  <c r="AY101" i="6"/>
  <c r="AZ101" i="6"/>
  <c r="BA101" i="6"/>
  <c r="BB101" i="6"/>
  <c r="BC101" i="6"/>
  <c r="BD101" i="6"/>
  <c r="BE101" i="6"/>
  <c r="BF101" i="6"/>
  <c r="BG101" i="6"/>
  <c r="BH101" i="6"/>
  <c r="BI101" i="6"/>
  <c r="BJ101" i="6"/>
  <c r="BK101" i="6"/>
  <c r="BL101" i="6"/>
  <c r="BM101" i="6"/>
  <c r="BN101" i="6"/>
  <c r="BO101" i="6"/>
  <c r="BP101" i="6"/>
  <c r="BQ101" i="6"/>
  <c r="BR101" i="6"/>
  <c r="BS101" i="6"/>
  <c r="V102" i="6"/>
  <c r="W102" i="6"/>
  <c r="X102" i="6"/>
  <c r="Y102" i="6"/>
  <c r="Z102" i="6"/>
  <c r="AA102" i="6"/>
  <c r="AB102" i="6"/>
  <c r="AC102" i="6"/>
  <c r="AD102" i="6"/>
  <c r="AE102" i="6"/>
  <c r="AF102" i="6"/>
  <c r="AG102" i="6"/>
  <c r="AJ102" i="6"/>
  <c r="AK102" i="6"/>
  <c r="AL102" i="6"/>
  <c r="AM102" i="6"/>
  <c r="AN102" i="6"/>
  <c r="AO102" i="6"/>
  <c r="AP102" i="6"/>
  <c r="AQ102" i="6"/>
  <c r="AR102" i="6"/>
  <c r="AS102" i="6"/>
  <c r="AT102" i="6"/>
  <c r="AU102" i="6"/>
  <c r="AV102" i="6"/>
  <c r="AW102" i="6"/>
  <c r="AX102" i="6"/>
  <c r="AY102" i="6"/>
  <c r="AZ102" i="6"/>
  <c r="BA102" i="6"/>
  <c r="BB102" i="6"/>
  <c r="BC102" i="6"/>
  <c r="BD102" i="6"/>
  <c r="BE102" i="6"/>
  <c r="BF102" i="6"/>
  <c r="BG102" i="6"/>
  <c r="BH102" i="6"/>
  <c r="BI102" i="6"/>
  <c r="BJ102" i="6"/>
  <c r="BK102" i="6"/>
  <c r="BL102" i="6"/>
  <c r="BM102" i="6"/>
  <c r="BN102" i="6"/>
  <c r="BO102" i="6"/>
  <c r="BP102" i="6"/>
  <c r="BQ102" i="6"/>
  <c r="BR102" i="6"/>
  <c r="BS102" i="6"/>
  <c r="V103" i="6"/>
  <c r="W103" i="6"/>
  <c r="X103" i="6"/>
  <c r="Y103" i="6"/>
  <c r="Z103" i="6"/>
  <c r="AA103" i="6"/>
  <c r="AB103" i="6"/>
  <c r="AC103" i="6"/>
  <c r="AD103" i="6"/>
  <c r="AE103" i="6"/>
  <c r="AF103" i="6"/>
  <c r="AG103" i="6"/>
  <c r="AJ103" i="6"/>
  <c r="AK103" i="6"/>
  <c r="AL103" i="6"/>
  <c r="AM103" i="6"/>
  <c r="AN103" i="6"/>
  <c r="AO103" i="6"/>
  <c r="AP103" i="6"/>
  <c r="AQ103" i="6"/>
  <c r="AR103" i="6"/>
  <c r="AS103" i="6"/>
  <c r="AT103" i="6"/>
  <c r="AU103" i="6"/>
  <c r="AV103" i="6"/>
  <c r="AW103" i="6"/>
  <c r="AX103" i="6"/>
  <c r="AY103" i="6"/>
  <c r="AZ103" i="6"/>
  <c r="BA103" i="6"/>
  <c r="BB103" i="6"/>
  <c r="BC103" i="6"/>
  <c r="BD103" i="6"/>
  <c r="BE103" i="6"/>
  <c r="BF103" i="6"/>
  <c r="BG103" i="6"/>
  <c r="BH103" i="6"/>
  <c r="BI103" i="6"/>
  <c r="BJ103" i="6"/>
  <c r="BK103" i="6"/>
  <c r="BL103" i="6"/>
  <c r="BM103" i="6"/>
  <c r="BN103" i="6"/>
  <c r="BO103" i="6"/>
  <c r="BP103" i="6"/>
  <c r="BQ103" i="6"/>
  <c r="BR103" i="6"/>
  <c r="BS103" i="6"/>
  <c r="V104" i="6"/>
  <c r="W104" i="6"/>
  <c r="X104" i="6"/>
  <c r="Y104" i="6"/>
  <c r="Z104" i="6"/>
  <c r="AA104" i="6"/>
  <c r="AB104" i="6"/>
  <c r="AC104" i="6"/>
  <c r="AD104" i="6"/>
  <c r="AE104" i="6"/>
  <c r="AF104" i="6"/>
  <c r="AG104" i="6"/>
  <c r="AJ104" i="6"/>
  <c r="AK104" i="6"/>
  <c r="AL104" i="6"/>
  <c r="AM104" i="6"/>
  <c r="AN104" i="6"/>
  <c r="AO104" i="6"/>
  <c r="AP104" i="6"/>
  <c r="AQ104" i="6"/>
  <c r="AR104" i="6"/>
  <c r="AS104" i="6"/>
  <c r="AT104" i="6"/>
  <c r="AU104" i="6"/>
  <c r="AV104" i="6"/>
  <c r="AW104" i="6"/>
  <c r="AX104" i="6"/>
  <c r="AY104" i="6"/>
  <c r="AZ104" i="6"/>
  <c r="BA104" i="6"/>
  <c r="BB104" i="6"/>
  <c r="BC104" i="6"/>
  <c r="BD104" i="6"/>
  <c r="BE104" i="6"/>
  <c r="BF104" i="6"/>
  <c r="BG104" i="6"/>
  <c r="BH104" i="6"/>
  <c r="BI104" i="6"/>
  <c r="BJ104" i="6"/>
  <c r="BK104" i="6"/>
  <c r="BL104" i="6"/>
  <c r="BM104" i="6"/>
  <c r="BN104" i="6"/>
  <c r="BO104" i="6"/>
  <c r="BP104" i="6"/>
  <c r="BQ104" i="6"/>
  <c r="BR104" i="6"/>
  <c r="BS104" i="6"/>
  <c r="BS56" i="6"/>
  <c r="BR56" i="6"/>
  <c r="BQ56" i="6"/>
  <c r="BP56" i="6"/>
  <c r="BO56" i="6"/>
  <c r="BN56" i="6"/>
  <c r="BM56" i="6"/>
  <c r="BL56" i="6"/>
  <c r="BK56" i="6"/>
  <c r="BJ56" i="6"/>
  <c r="BI56" i="6"/>
  <c r="BH56" i="6"/>
  <c r="BG56" i="6"/>
  <c r="BF56" i="6"/>
  <c r="BE56" i="6"/>
  <c r="BD56" i="6"/>
  <c r="BC56" i="6"/>
  <c r="BB56" i="6"/>
  <c r="BA56" i="6"/>
  <c r="AZ56" i="6"/>
  <c r="AY56" i="6"/>
  <c r="AX56" i="6"/>
  <c r="AW56" i="6"/>
  <c r="AV56" i="6"/>
  <c r="AU56" i="6"/>
  <c r="AT56" i="6"/>
  <c r="AS56" i="6"/>
  <c r="AR56" i="6"/>
  <c r="AQ56" i="6"/>
  <c r="AP56" i="6"/>
  <c r="AO56" i="6"/>
  <c r="AN56" i="6"/>
  <c r="AM56" i="6"/>
  <c r="AL56" i="6"/>
  <c r="AK56" i="6"/>
  <c r="AJ56" i="6"/>
  <c r="AG56" i="6"/>
  <c r="AF56" i="6"/>
  <c r="AE56" i="6"/>
  <c r="AD56" i="6"/>
  <c r="AC56" i="6"/>
  <c r="AB56" i="6"/>
  <c r="AA56" i="6"/>
  <c r="Z56" i="6"/>
  <c r="Y56" i="6"/>
  <c r="X56" i="6"/>
  <c r="W56" i="6"/>
  <c r="V56" i="6"/>
  <c r="BS55" i="6"/>
  <c r="BR55" i="6"/>
  <c r="BQ55" i="6"/>
  <c r="BP55" i="6"/>
  <c r="BO55" i="6"/>
  <c r="BN55" i="6"/>
  <c r="BM55" i="6"/>
  <c r="BL55" i="6"/>
  <c r="BK55" i="6"/>
  <c r="BJ55" i="6"/>
  <c r="BI55" i="6"/>
  <c r="BH55" i="6"/>
  <c r="BG55" i="6"/>
  <c r="BF55" i="6"/>
  <c r="BE55" i="6"/>
  <c r="BD55" i="6"/>
  <c r="BC55" i="6"/>
  <c r="BB55" i="6"/>
  <c r="BA55" i="6"/>
  <c r="AZ55" i="6"/>
  <c r="AY55" i="6"/>
  <c r="AX55" i="6"/>
  <c r="AW55" i="6"/>
  <c r="AV55" i="6"/>
  <c r="AU55" i="6"/>
  <c r="AT55" i="6"/>
  <c r="AS55" i="6"/>
  <c r="AR55" i="6"/>
  <c r="AQ55" i="6"/>
  <c r="AP55" i="6"/>
  <c r="AO55" i="6"/>
  <c r="AN55" i="6"/>
  <c r="AM55" i="6"/>
  <c r="AL55" i="6"/>
  <c r="AK55" i="6"/>
  <c r="AJ55" i="6"/>
  <c r="AG55" i="6"/>
  <c r="AF55" i="6"/>
  <c r="AE55" i="6"/>
  <c r="AD55" i="6"/>
  <c r="AC55" i="6"/>
  <c r="AB55" i="6"/>
  <c r="AA55" i="6"/>
  <c r="Z55" i="6"/>
  <c r="Y55" i="6"/>
  <c r="X55" i="6"/>
  <c r="W55" i="6"/>
  <c r="V55" i="6"/>
  <c r="BS54" i="6"/>
  <c r="BR54" i="6"/>
  <c r="BQ54" i="6"/>
  <c r="BP54" i="6"/>
  <c r="BO54" i="6"/>
  <c r="BN54" i="6"/>
  <c r="BM54" i="6"/>
  <c r="BL54" i="6"/>
  <c r="BK54" i="6"/>
  <c r="BJ54" i="6"/>
  <c r="BI54" i="6"/>
  <c r="BH54" i="6"/>
  <c r="BG54" i="6"/>
  <c r="BF54" i="6"/>
  <c r="BE54" i="6"/>
  <c r="BD54" i="6"/>
  <c r="BC54" i="6"/>
  <c r="BB54" i="6"/>
  <c r="BA54" i="6"/>
  <c r="AZ54" i="6"/>
  <c r="AY54" i="6"/>
  <c r="AX54" i="6"/>
  <c r="AW54" i="6"/>
  <c r="AV54" i="6"/>
  <c r="AU54" i="6"/>
  <c r="AT54" i="6"/>
  <c r="AS54" i="6"/>
  <c r="AR54" i="6"/>
  <c r="AQ54" i="6"/>
  <c r="AP54" i="6"/>
  <c r="AO54" i="6"/>
  <c r="AN54" i="6"/>
  <c r="AM54" i="6"/>
  <c r="AL54" i="6"/>
  <c r="AK54" i="6"/>
  <c r="AJ54" i="6"/>
  <c r="AG54" i="6"/>
  <c r="AF54" i="6"/>
  <c r="AE54" i="6"/>
  <c r="AD54" i="6"/>
  <c r="AC54" i="6"/>
  <c r="AB54" i="6"/>
  <c r="AA54" i="6"/>
  <c r="Z54" i="6"/>
  <c r="Y54" i="6"/>
  <c r="X54" i="6"/>
  <c r="W54" i="6"/>
  <c r="V54" i="6"/>
  <c r="BS53" i="6"/>
  <c r="BR53" i="6"/>
  <c r="BQ53" i="6"/>
  <c r="BP53" i="6"/>
  <c r="BO53" i="6"/>
  <c r="BN53" i="6"/>
  <c r="BM53" i="6"/>
  <c r="BL53" i="6"/>
  <c r="BK53" i="6"/>
  <c r="BJ53" i="6"/>
  <c r="BI53" i="6"/>
  <c r="BH53" i="6"/>
  <c r="BG53" i="6"/>
  <c r="BF53" i="6"/>
  <c r="BE53" i="6"/>
  <c r="BD53" i="6"/>
  <c r="BC53" i="6"/>
  <c r="BB53" i="6"/>
  <c r="BA53" i="6"/>
  <c r="AZ53" i="6"/>
  <c r="AY53" i="6"/>
  <c r="AX53" i="6"/>
  <c r="AW53" i="6"/>
  <c r="AV53" i="6"/>
  <c r="AU53" i="6"/>
  <c r="AT53" i="6"/>
  <c r="AS53" i="6"/>
  <c r="AR53" i="6"/>
  <c r="AQ53" i="6"/>
  <c r="AP53" i="6"/>
  <c r="AO53" i="6"/>
  <c r="AN53" i="6"/>
  <c r="AM53" i="6"/>
  <c r="AL53" i="6"/>
  <c r="AK53" i="6"/>
  <c r="AJ53" i="6"/>
  <c r="AG53" i="6"/>
  <c r="AF53" i="6"/>
  <c r="AE53" i="6"/>
  <c r="AD53" i="6"/>
  <c r="AC53" i="6"/>
  <c r="AB53" i="6"/>
  <c r="AA53" i="6"/>
  <c r="Z53" i="6"/>
  <c r="Y53" i="6"/>
  <c r="X53" i="6"/>
  <c r="W53" i="6"/>
  <c r="V53" i="6"/>
  <c r="BS52" i="6"/>
  <c r="BR52" i="6"/>
  <c r="BQ52" i="6"/>
  <c r="BP52" i="6"/>
  <c r="BO52" i="6"/>
  <c r="BN52" i="6"/>
  <c r="BM52" i="6"/>
  <c r="BL52" i="6"/>
  <c r="BK52" i="6"/>
  <c r="BJ52" i="6"/>
  <c r="BI52" i="6"/>
  <c r="BH52" i="6"/>
  <c r="BG52" i="6"/>
  <c r="BF52" i="6"/>
  <c r="BE52" i="6"/>
  <c r="BD52" i="6"/>
  <c r="BC52" i="6"/>
  <c r="BB52" i="6"/>
  <c r="BA52" i="6"/>
  <c r="AZ52" i="6"/>
  <c r="AY52" i="6"/>
  <c r="AX52" i="6"/>
  <c r="AW52" i="6"/>
  <c r="AV52" i="6"/>
  <c r="AU52" i="6"/>
  <c r="AT52" i="6"/>
  <c r="AS52" i="6"/>
  <c r="AR52" i="6"/>
  <c r="AQ52" i="6"/>
  <c r="AP52" i="6"/>
  <c r="AO52" i="6"/>
  <c r="AN52" i="6"/>
  <c r="AM52" i="6"/>
  <c r="AL52" i="6"/>
  <c r="AK52" i="6"/>
  <c r="AJ52" i="6"/>
  <c r="AG52" i="6"/>
  <c r="AF52" i="6"/>
  <c r="AE52" i="6"/>
  <c r="AD52" i="6"/>
  <c r="AC52" i="6"/>
  <c r="AB52" i="6"/>
  <c r="AA52" i="6"/>
  <c r="Z52" i="6"/>
  <c r="Y52" i="6"/>
  <c r="X52" i="6"/>
  <c r="W52" i="6"/>
  <c r="V52" i="6"/>
  <c r="BS51" i="6"/>
  <c r="BR51" i="6"/>
  <c r="BQ51" i="6"/>
  <c r="BP51" i="6"/>
  <c r="BO51" i="6"/>
  <c r="BN51" i="6"/>
  <c r="BM51" i="6"/>
  <c r="BL51" i="6"/>
  <c r="BK51" i="6"/>
  <c r="BJ51" i="6"/>
  <c r="BI51" i="6"/>
  <c r="BH51" i="6"/>
  <c r="BG51" i="6"/>
  <c r="BF51" i="6"/>
  <c r="BE51" i="6"/>
  <c r="BD51" i="6"/>
  <c r="BC51" i="6"/>
  <c r="BB51" i="6"/>
  <c r="BA51" i="6"/>
  <c r="AZ51" i="6"/>
  <c r="AY51" i="6"/>
  <c r="AX51" i="6"/>
  <c r="AW51" i="6"/>
  <c r="AV51" i="6"/>
  <c r="AU51" i="6"/>
  <c r="AT51" i="6"/>
  <c r="AS51" i="6"/>
  <c r="AR51" i="6"/>
  <c r="AQ51" i="6"/>
  <c r="AP51" i="6"/>
  <c r="AO51" i="6"/>
  <c r="AN51" i="6"/>
  <c r="AM51" i="6"/>
  <c r="AL51" i="6"/>
  <c r="AK51" i="6"/>
  <c r="AJ51" i="6"/>
  <c r="AG51" i="6"/>
  <c r="AF51" i="6"/>
  <c r="AE51" i="6"/>
  <c r="AD51" i="6"/>
  <c r="AC51" i="6"/>
  <c r="AB51" i="6"/>
  <c r="AA51" i="6"/>
  <c r="Z51" i="6"/>
  <c r="Y51" i="6"/>
  <c r="X51" i="6"/>
  <c r="W51" i="6"/>
  <c r="V51" i="6"/>
  <c r="BS50" i="6"/>
  <c r="BR50" i="6"/>
  <c r="BQ50" i="6"/>
  <c r="BP50" i="6"/>
  <c r="BO50" i="6"/>
  <c r="BN50" i="6"/>
  <c r="BM50" i="6"/>
  <c r="BL50" i="6"/>
  <c r="BK50" i="6"/>
  <c r="BJ50" i="6"/>
  <c r="BI50" i="6"/>
  <c r="BH50" i="6"/>
  <c r="BG50" i="6"/>
  <c r="BF50" i="6"/>
  <c r="BE50" i="6"/>
  <c r="BD50" i="6"/>
  <c r="BC50" i="6"/>
  <c r="BB50" i="6"/>
  <c r="BA50" i="6"/>
  <c r="AZ50" i="6"/>
  <c r="AY50" i="6"/>
  <c r="AX50" i="6"/>
  <c r="AW50" i="6"/>
  <c r="AV50" i="6"/>
  <c r="AU50" i="6"/>
  <c r="AT50" i="6"/>
  <c r="AS50" i="6"/>
  <c r="AR50" i="6"/>
  <c r="AQ50" i="6"/>
  <c r="AP50" i="6"/>
  <c r="AO50" i="6"/>
  <c r="AN50" i="6"/>
  <c r="AM50" i="6"/>
  <c r="AL50" i="6"/>
  <c r="AK50" i="6"/>
  <c r="AJ50" i="6"/>
  <c r="AG50" i="6"/>
  <c r="AF50" i="6"/>
  <c r="AE50" i="6"/>
  <c r="AD50" i="6"/>
  <c r="AC50" i="6"/>
  <c r="AB50" i="6"/>
  <c r="AA50" i="6"/>
  <c r="Z50" i="6"/>
  <c r="Y50" i="6"/>
  <c r="X50" i="6"/>
  <c r="W50" i="6"/>
  <c r="V50" i="6"/>
  <c r="BS49" i="6"/>
  <c r="BR49" i="6"/>
  <c r="BQ49" i="6"/>
  <c r="BP49" i="6"/>
  <c r="BO49" i="6"/>
  <c r="BN49" i="6"/>
  <c r="BM49" i="6"/>
  <c r="BL49" i="6"/>
  <c r="BK49" i="6"/>
  <c r="BJ49" i="6"/>
  <c r="BI49" i="6"/>
  <c r="BH49" i="6"/>
  <c r="BG49" i="6"/>
  <c r="BF49" i="6"/>
  <c r="BE49" i="6"/>
  <c r="BD49" i="6"/>
  <c r="BC49" i="6"/>
  <c r="BB49" i="6"/>
  <c r="BA49" i="6"/>
  <c r="AZ49" i="6"/>
  <c r="AY49" i="6"/>
  <c r="AX49" i="6"/>
  <c r="AW49" i="6"/>
  <c r="AV49" i="6"/>
  <c r="AU49" i="6"/>
  <c r="AT49" i="6"/>
  <c r="AS49" i="6"/>
  <c r="AR49" i="6"/>
  <c r="AQ49" i="6"/>
  <c r="AP49" i="6"/>
  <c r="AO49" i="6"/>
  <c r="AN49" i="6"/>
  <c r="AM49" i="6"/>
  <c r="AL49" i="6"/>
  <c r="AK49" i="6"/>
  <c r="AJ49" i="6"/>
  <c r="AG49" i="6"/>
  <c r="AF49" i="6"/>
  <c r="AE49" i="6"/>
  <c r="AD49" i="6"/>
  <c r="AC49" i="6"/>
  <c r="AB49" i="6"/>
  <c r="AA49" i="6"/>
  <c r="Z49" i="6"/>
  <c r="Y49" i="6"/>
  <c r="X49" i="6"/>
  <c r="W49" i="6"/>
  <c r="V49" i="6"/>
  <c r="M13" i="5"/>
  <c r="T113" i="6" l="1"/>
  <c r="S113" i="6"/>
  <c r="S115" i="6"/>
  <c r="T118" i="6"/>
  <c r="T107" i="6"/>
  <c r="R71" i="6"/>
  <c r="R63" i="6"/>
  <c r="T99" i="6"/>
  <c r="S96" i="6"/>
  <c r="R104" i="6"/>
  <c r="S53" i="6"/>
  <c r="R56" i="6"/>
  <c r="R97" i="6"/>
  <c r="T92" i="6"/>
  <c r="R81" i="6"/>
  <c r="R73" i="6"/>
  <c r="R62" i="6"/>
  <c r="S56" i="6"/>
  <c r="R102" i="6"/>
  <c r="S89" i="6"/>
  <c r="R78" i="6"/>
  <c r="R70" i="6"/>
  <c r="S94" i="6"/>
  <c r="R86" i="6"/>
  <c r="T75" i="6"/>
  <c r="R67" i="6"/>
  <c r="R59" i="6"/>
  <c r="R83" i="6"/>
  <c r="R64" i="6"/>
  <c r="T61" i="6"/>
  <c r="S54" i="6"/>
  <c r="S99" i="6"/>
  <c r="T96" i="6"/>
  <c r="T91" i="6"/>
  <c r="R80" i="6"/>
  <c r="R72" i="6"/>
  <c r="R61" i="6"/>
  <c r="R99" i="6"/>
  <c r="T54" i="6"/>
  <c r="R101" i="6"/>
  <c r="T90" i="6"/>
  <c r="S69" i="6"/>
  <c r="S51" i="6"/>
  <c r="S49" i="6"/>
  <c r="R52" i="6"/>
  <c r="T88" i="6"/>
  <c r="T85" i="6"/>
  <c r="T77" i="6"/>
  <c r="R77" i="6"/>
  <c r="T74" i="6"/>
  <c r="S58" i="6"/>
  <c r="T53" i="6"/>
  <c r="S93" i="6"/>
  <c r="T49" i="6"/>
  <c r="R55" i="6"/>
  <c r="R98" i="6"/>
  <c r="R93" i="6"/>
  <c r="S88" i="6"/>
  <c r="S82" i="6"/>
  <c r="S74" i="6"/>
  <c r="T66" i="6"/>
  <c r="R66" i="6"/>
  <c r="T63" i="6"/>
  <c r="T57" i="6"/>
  <c r="T56" i="6"/>
  <c r="T51" i="6"/>
  <c r="R49" i="6"/>
  <c r="T68" i="6"/>
  <c r="T50" i="6"/>
  <c r="T52" i="6"/>
  <c r="S55" i="6"/>
  <c r="T103" i="6"/>
  <c r="R90" i="6"/>
  <c r="S85" i="6"/>
  <c r="R79" i="6"/>
  <c r="S77" i="6"/>
  <c r="S71" i="6"/>
  <c r="S60" i="6"/>
  <c r="R54" i="6"/>
  <c r="S104" i="6"/>
  <c r="R96" i="6"/>
  <c r="R88" i="6"/>
  <c r="S52" i="6"/>
  <c r="T55" i="6"/>
  <c r="T100" i="6"/>
  <c r="R95" i="6"/>
  <c r="R87" i="6"/>
  <c r="R85" i="6"/>
  <c r="R76" i="6"/>
  <c r="R74" i="6"/>
  <c r="R68" i="6"/>
  <c r="S66" i="6"/>
  <c r="S63" i="6"/>
  <c r="R60" i="6"/>
  <c r="R51" i="6"/>
  <c r="R50" i="6"/>
  <c r="S50" i="6"/>
  <c r="R53" i="6"/>
  <c r="R84" i="6"/>
  <c r="R82" i="6"/>
  <c r="R65" i="6"/>
  <c r="R57" i="6"/>
  <c r="T80" i="6"/>
  <c r="T69" i="6"/>
  <c r="T58" i="6"/>
  <c r="S102" i="6"/>
  <c r="T94" i="6"/>
  <c r="S91" i="6"/>
  <c r="T83" i="6"/>
  <c r="S80" i="6"/>
  <c r="T72" i="6"/>
  <c r="R91" i="6"/>
  <c r="S83" i="6"/>
  <c r="R69" i="6"/>
  <c r="S72" i="6"/>
  <c r="S61" i="6"/>
  <c r="S97" i="6"/>
  <c r="R94" i="6"/>
  <c r="T89" i="6"/>
  <c r="S86" i="6"/>
  <c r="T78" i="6"/>
  <c r="S75" i="6"/>
  <c r="T67" i="6"/>
  <c r="S64" i="6"/>
  <c r="T102" i="6"/>
  <c r="T86" i="6"/>
  <c r="T64" i="6"/>
  <c r="T81" i="6"/>
  <c r="S78" i="6"/>
  <c r="R75" i="6"/>
  <c r="T70" i="6"/>
  <c r="S67" i="6"/>
  <c r="T59" i="6"/>
  <c r="T97" i="6"/>
  <c r="S100" i="6"/>
  <c r="S103" i="6"/>
  <c r="R100" i="6"/>
  <c r="T95" i="6"/>
  <c r="S92" i="6"/>
  <c r="R89" i="6"/>
  <c r="T84" i="6"/>
  <c r="S81" i="6"/>
  <c r="T73" i="6"/>
  <c r="S70" i="6"/>
  <c r="T62" i="6"/>
  <c r="S59" i="6"/>
  <c r="R58" i="6"/>
  <c r="R103" i="6"/>
  <c r="T98" i="6"/>
  <c r="S95" i="6"/>
  <c r="R92" i="6"/>
  <c r="T87" i="6"/>
  <c r="S84" i="6"/>
  <c r="T76" i="6"/>
  <c r="S73" i="6"/>
  <c r="T65" i="6"/>
  <c r="S62" i="6"/>
  <c r="T101" i="6"/>
  <c r="S98" i="6"/>
  <c r="S87" i="6"/>
  <c r="T79" i="6"/>
  <c r="S76" i="6"/>
  <c r="S65" i="6"/>
  <c r="T104" i="6"/>
  <c r="T82" i="6"/>
  <c r="S79" i="6"/>
  <c r="T71" i="6"/>
  <c r="S68" i="6"/>
  <c r="T60" i="6"/>
  <c r="S57" i="6"/>
  <c r="S101" i="6"/>
  <c r="T93" i="6"/>
  <c r="S90" i="6"/>
  <c r="K119" i="5" l="1"/>
  <c r="K97" i="5"/>
  <c r="K106" i="5"/>
  <c r="K60" i="5"/>
  <c r="K42" i="5"/>
  <c r="V25" i="6" l="1"/>
  <c r="W25" i="6"/>
  <c r="X25" i="6"/>
  <c r="Y25" i="6"/>
  <c r="Z25" i="6"/>
  <c r="AA25" i="6"/>
  <c r="AB25" i="6"/>
  <c r="AC25" i="6"/>
  <c r="AD25" i="6"/>
  <c r="AE25" i="6"/>
  <c r="AF25" i="6"/>
  <c r="V22" i="6" l="1"/>
  <c r="W22" i="6"/>
  <c r="X22" i="6"/>
  <c r="Y22" i="6"/>
  <c r="Z22" i="6"/>
  <c r="AA22" i="6"/>
  <c r="AB22" i="6"/>
  <c r="AC22" i="6"/>
  <c r="AD22" i="6"/>
  <c r="AE22" i="6"/>
  <c r="AF22" i="6"/>
  <c r="AG22" i="6"/>
  <c r="V23" i="6"/>
  <c r="W23" i="6"/>
  <c r="X23" i="6"/>
  <c r="Y23" i="6"/>
  <c r="Z23" i="6"/>
  <c r="AA23" i="6"/>
  <c r="AB23" i="6"/>
  <c r="AC23" i="6"/>
  <c r="AD23" i="6"/>
  <c r="AE23" i="6"/>
  <c r="AF23" i="6"/>
  <c r="AG23" i="6"/>
  <c r="V24" i="6"/>
  <c r="W24" i="6"/>
  <c r="X24" i="6"/>
  <c r="Y24" i="6"/>
  <c r="Z24" i="6"/>
  <c r="AA24" i="6"/>
  <c r="AB24" i="6"/>
  <c r="AC24" i="6"/>
  <c r="AD24" i="6"/>
  <c r="AE24" i="6"/>
  <c r="AF24" i="6"/>
  <c r="AG24" i="6"/>
  <c r="AG25" i="6"/>
  <c r="V26" i="6"/>
  <c r="W26" i="6"/>
  <c r="X26" i="6"/>
  <c r="Y26" i="6"/>
  <c r="Z26" i="6"/>
  <c r="AA26" i="6"/>
  <c r="AB26" i="6"/>
  <c r="AC26" i="6"/>
  <c r="AD26" i="6"/>
  <c r="AE26" i="6"/>
  <c r="AF26" i="6"/>
  <c r="AG26" i="6"/>
  <c r="V27" i="6"/>
  <c r="W27" i="6"/>
  <c r="X27" i="6"/>
  <c r="Y27" i="6"/>
  <c r="Z27" i="6"/>
  <c r="AA27" i="6"/>
  <c r="AB27" i="6"/>
  <c r="AC27" i="6"/>
  <c r="AD27" i="6"/>
  <c r="AE27" i="6"/>
  <c r="AF27" i="6"/>
  <c r="AG27" i="6"/>
  <c r="V28" i="6"/>
  <c r="W28" i="6"/>
  <c r="X28" i="6"/>
  <c r="Y28" i="6"/>
  <c r="Z28" i="6"/>
  <c r="AA28" i="6"/>
  <c r="AB28" i="6"/>
  <c r="AC28" i="6"/>
  <c r="AD28" i="6"/>
  <c r="AE28" i="6"/>
  <c r="AF28" i="6"/>
  <c r="AG28" i="6"/>
  <c r="V29" i="6"/>
  <c r="W29" i="6"/>
  <c r="X29" i="6"/>
  <c r="Y29" i="6"/>
  <c r="Z29" i="6"/>
  <c r="AA29" i="6"/>
  <c r="AB29" i="6"/>
  <c r="AC29" i="6"/>
  <c r="AD29" i="6"/>
  <c r="AE29" i="6"/>
  <c r="AF29" i="6"/>
  <c r="AG29" i="6"/>
  <c r="V30" i="6"/>
  <c r="W30" i="6"/>
  <c r="X30" i="6"/>
  <c r="Y30" i="6"/>
  <c r="Z30" i="6"/>
  <c r="AA30" i="6"/>
  <c r="AB30" i="6"/>
  <c r="AC30" i="6"/>
  <c r="AD30" i="6"/>
  <c r="AE30" i="6"/>
  <c r="AF30" i="6"/>
  <c r="AG30" i="6"/>
  <c r="V31" i="6"/>
  <c r="W31" i="6"/>
  <c r="X31" i="6"/>
  <c r="Y31" i="6"/>
  <c r="Z31" i="6"/>
  <c r="AA31" i="6"/>
  <c r="AB31" i="6"/>
  <c r="AC31" i="6"/>
  <c r="AD31" i="6"/>
  <c r="AE31" i="6"/>
  <c r="AF31" i="6"/>
  <c r="AG31" i="6"/>
  <c r="V32" i="6"/>
  <c r="W32" i="6"/>
  <c r="X32" i="6"/>
  <c r="Y32" i="6"/>
  <c r="Z32" i="6"/>
  <c r="AA32" i="6"/>
  <c r="AB32" i="6"/>
  <c r="AC32" i="6"/>
  <c r="AD32" i="6"/>
  <c r="AE32" i="6"/>
  <c r="AF32" i="6"/>
  <c r="AG32" i="6"/>
  <c r="V33" i="6"/>
  <c r="W33" i="6"/>
  <c r="X33" i="6"/>
  <c r="Y33" i="6"/>
  <c r="Z33" i="6"/>
  <c r="AA33" i="6"/>
  <c r="AB33" i="6"/>
  <c r="AC33" i="6"/>
  <c r="AD33" i="6"/>
  <c r="AE33" i="6"/>
  <c r="AF33" i="6"/>
  <c r="AG33" i="6"/>
  <c r="V34" i="6"/>
  <c r="W34" i="6"/>
  <c r="X34" i="6"/>
  <c r="Y34" i="6"/>
  <c r="Z34" i="6"/>
  <c r="AA34" i="6"/>
  <c r="AB34" i="6"/>
  <c r="AC34" i="6"/>
  <c r="AD34" i="6"/>
  <c r="AE34" i="6"/>
  <c r="AF34" i="6"/>
  <c r="AG34" i="6"/>
  <c r="V35" i="6"/>
  <c r="W35" i="6"/>
  <c r="X35" i="6"/>
  <c r="Y35" i="6"/>
  <c r="Z35" i="6"/>
  <c r="AA35" i="6"/>
  <c r="AB35" i="6"/>
  <c r="AC35" i="6"/>
  <c r="AD35" i="6"/>
  <c r="AE35" i="6"/>
  <c r="AF35" i="6"/>
  <c r="AG35" i="6"/>
  <c r="V36" i="6"/>
  <c r="W36" i="6"/>
  <c r="X36" i="6"/>
  <c r="Y36" i="6"/>
  <c r="Z36" i="6"/>
  <c r="AA36" i="6"/>
  <c r="AB36" i="6"/>
  <c r="AC36" i="6"/>
  <c r="AD36" i="6"/>
  <c r="AE36" i="6"/>
  <c r="AF36" i="6"/>
  <c r="AG36" i="6"/>
  <c r="V37" i="6"/>
  <c r="W37" i="6"/>
  <c r="X37" i="6"/>
  <c r="Y37" i="6"/>
  <c r="Z37" i="6"/>
  <c r="AA37" i="6"/>
  <c r="AB37" i="6"/>
  <c r="AC37" i="6"/>
  <c r="AD37" i="6"/>
  <c r="AE37" i="6"/>
  <c r="AF37" i="6"/>
  <c r="AG37" i="6"/>
  <c r="V38" i="6"/>
  <c r="W38" i="6"/>
  <c r="X38" i="6"/>
  <c r="Y38" i="6"/>
  <c r="Z38" i="6"/>
  <c r="AA38" i="6"/>
  <c r="AB38" i="6"/>
  <c r="AC38" i="6"/>
  <c r="AD38" i="6"/>
  <c r="AE38" i="6"/>
  <c r="AF38" i="6"/>
  <c r="AG38" i="6"/>
  <c r="V39" i="6"/>
  <c r="W39" i="6"/>
  <c r="X39" i="6"/>
  <c r="Y39" i="6"/>
  <c r="Z39" i="6"/>
  <c r="AA39" i="6"/>
  <c r="AB39" i="6"/>
  <c r="AC39" i="6"/>
  <c r="AD39" i="6"/>
  <c r="AE39" i="6"/>
  <c r="AF39" i="6"/>
  <c r="AG39" i="6"/>
  <c r="V40" i="6"/>
  <c r="W40" i="6"/>
  <c r="X40" i="6"/>
  <c r="Y40" i="6"/>
  <c r="Z40" i="6"/>
  <c r="AA40" i="6"/>
  <c r="AB40" i="6"/>
  <c r="AC40" i="6"/>
  <c r="AD40" i="6"/>
  <c r="AE40" i="6"/>
  <c r="AF40" i="6"/>
  <c r="AG40" i="6"/>
  <c r="V41" i="6"/>
  <c r="W41" i="6"/>
  <c r="X41" i="6"/>
  <c r="Y41" i="6"/>
  <c r="Z41" i="6"/>
  <c r="AA41" i="6"/>
  <c r="AB41" i="6"/>
  <c r="AC41" i="6"/>
  <c r="AD41" i="6"/>
  <c r="AE41" i="6"/>
  <c r="AF41" i="6"/>
  <c r="AG41" i="6"/>
  <c r="V42" i="6"/>
  <c r="W42" i="6"/>
  <c r="X42" i="6"/>
  <c r="Y42" i="6"/>
  <c r="Z42" i="6"/>
  <c r="AA42" i="6"/>
  <c r="AB42" i="6"/>
  <c r="AC42" i="6"/>
  <c r="AD42" i="6"/>
  <c r="AE42" i="6"/>
  <c r="AF42" i="6"/>
  <c r="AG42" i="6"/>
  <c r="V43" i="6"/>
  <c r="W43" i="6"/>
  <c r="X43" i="6"/>
  <c r="Y43" i="6"/>
  <c r="Z43" i="6"/>
  <c r="AA43" i="6"/>
  <c r="AB43" i="6"/>
  <c r="AC43" i="6"/>
  <c r="AD43" i="6"/>
  <c r="AE43" i="6"/>
  <c r="AF43" i="6"/>
  <c r="AG43" i="6"/>
  <c r="V44" i="6"/>
  <c r="W44" i="6"/>
  <c r="X44" i="6"/>
  <c r="Y44" i="6"/>
  <c r="Z44" i="6"/>
  <c r="AA44" i="6"/>
  <c r="AB44" i="6"/>
  <c r="AC44" i="6"/>
  <c r="AD44" i="6"/>
  <c r="AE44" i="6"/>
  <c r="AF44" i="6"/>
  <c r="AG44" i="6"/>
  <c r="V45" i="6"/>
  <c r="W45" i="6"/>
  <c r="X45" i="6"/>
  <c r="Y45" i="6"/>
  <c r="Z45" i="6"/>
  <c r="AA45" i="6"/>
  <c r="AB45" i="6"/>
  <c r="AC45" i="6"/>
  <c r="AD45" i="6"/>
  <c r="AE45" i="6"/>
  <c r="AF45" i="6"/>
  <c r="AG45" i="6"/>
  <c r="V46" i="6"/>
  <c r="W46" i="6"/>
  <c r="X46" i="6"/>
  <c r="Y46" i="6"/>
  <c r="Z46" i="6"/>
  <c r="AA46" i="6"/>
  <c r="AB46" i="6"/>
  <c r="AC46" i="6"/>
  <c r="AD46" i="6"/>
  <c r="AE46" i="6"/>
  <c r="AF46" i="6"/>
  <c r="AG46" i="6"/>
  <c r="V47" i="6"/>
  <c r="W47" i="6"/>
  <c r="X47" i="6"/>
  <c r="Y47" i="6"/>
  <c r="Z47" i="6"/>
  <c r="AA47" i="6"/>
  <c r="AB47" i="6"/>
  <c r="AC47" i="6"/>
  <c r="AD47" i="6"/>
  <c r="AE47" i="6"/>
  <c r="AF47" i="6"/>
  <c r="AG47" i="6"/>
  <c r="V48" i="6"/>
  <c r="W48" i="6"/>
  <c r="X48" i="6"/>
  <c r="Y48" i="6"/>
  <c r="Z48" i="6"/>
  <c r="AA48" i="6"/>
  <c r="AB48" i="6"/>
  <c r="AC48" i="6"/>
  <c r="AD48" i="6"/>
  <c r="AE48" i="6"/>
  <c r="AF48" i="6"/>
  <c r="AG48" i="6"/>
  <c r="K149" i="5"/>
  <c r="BR45" i="6"/>
  <c r="AE21" i="6"/>
  <c r="AB21" i="6"/>
  <c r="K11" i="5"/>
  <c r="M11" i="5" s="1"/>
  <c r="K14" i="5"/>
  <c r="M14" i="5" s="1"/>
  <c r="J14" i="5"/>
  <c r="J11" i="5"/>
  <c r="X21" i="6"/>
  <c r="AG21" i="6"/>
  <c r="AF21" i="6"/>
  <c r="AD21" i="6"/>
  <c r="AC21" i="6"/>
  <c r="AA21" i="6"/>
  <c r="Z21" i="6"/>
  <c r="Y21" i="6"/>
  <c r="W21" i="6"/>
  <c r="V21" i="6"/>
  <c r="K9" i="5"/>
  <c r="M9" i="5" s="1"/>
  <c r="J9" i="5"/>
  <c r="J6" i="5"/>
  <c r="K6" i="5"/>
  <c r="M6" i="5" s="1"/>
  <c r="J13" i="5"/>
  <c r="K13" i="5"/>
  <c r="L13" i="5"/>
  <c r="J10" i="5"/>
  <c r="K10" i="5"/>
  <c r="L10" i="5"/>
  <c r="J8" i="5"/>
  <c r="K8" i="5"/>
  <c r="L8" i="5"/>
  <c r="J7" i="5"/>
  <c r="K7" i="5"/>
  <c r="L7" i="5"/>
  <c r="J16" i="5"/>
  <c r="K16" i="5"/>
  <c r="L16" i="5"/>
  <c r="J15" i="5"/>
  <c r="K15" i="5"/>
  <c r="J12" i="5"/>
  <c r="K12" i="5"/>
  <c r="L12" i="5"/>
  <c r="J5" i="5"/>
  <c r="K5" i="5"/>
  <c r="L5" i="5"/>
  <c r="AE20" i="6" l="1"/>
  <c r="M16" i="5"/>
  <c r="N16" i="5" s="1"/>
  <c r="F149" i="5" s="1"/>
  <c r="BR41" i="6"/>
  <c r="BR39" i="6"/>
  <c r="BR28" i="6"/>
  <c r="BR48" i="6"/>
  <c r="BR22" i="6"/>
  <c r="BR23" i="6"/>
  <c r="BR33" i="6"/>
  <c r="BR27" i="6"/>
  <c r="BR24" i="6"/>
  <c r="BR32" i="6"/>
  <c r="BR25" i="6"/>
  <c r="BR38" i="6"/>
  <c r="BR40" i="6"/>
  <c r="BR43" i="6"/>
  <c r="BR26" i="6"/>
  <c r="BR37" i="6"/>
  <c r="BR42" i="6"/>
  <c r="BR44" i="6"/>
  <c r="BR29" i="6"/>
  <c r="BR47" i="6"/>
  <c r="BR36" i="6"/>
  <c r="BR46" i="6"/>
  <c r="BR30" i="6"/>
  <c r="BR34" i="6"/>
  <c r="BR35" i="6"/>
  <c r="BR31" i="6"/>
  <c r="AB20" i="6"/>
  <c r="N11" i="5"/>
  <c r="F45" i="5" s="1"/>
  <c r="G45" i="5" s="1"/>
  <c r="N14" i="5"/>
  <c r="F100" i="5" s="1"/>
  <c r="G100" i="5" s="1"/>
  <c r="I100" i="5" s="1"/>
  <c r="J100" i="5" s="1"/>
  <c r="K100" i="5" s="1"/>
  <c r="M8" i="5"/>
  <c r="N8" i="5" s="1"/>
  <c r="N6" i="5"/>
  <c r="AD20" i="6"/>
  <c r="X20" i="6"/>
  <c r="W20" i="6"/>
  <c r="V20" i="6"/>
  <c r="Y20" i="6"/>
  <c r="Z20" i="6"/>
  <c r="AA20" i="6"/>
  <c r="AC20" i="6"/>
  <c r="AG20" i="6"/>
  <c r="AF20" i="6"/>
  <c r="M10" i="5"/>
  <c r="N10" i="5" s="1"/>
  <c r="M15" i="5"/>
  <c r="N15" i="5" s="1"/>
  <c r="N9" i="5"/>
  <c r="N13" i="5"/>
  <c r="M5" i="5"/>
  <c r="N5" i="5" s="1"/>
  <c r="M7" i="5"/>
  <c r="N7" i="5" s="1"/>
  <c r="M12" i="5"/>
  <c r="N12" i="5" s="1"/>
  <c r="J45" i="5" l="1"/>
  <c r="K45" i="5" s="1"/>
  <c r="I45" i="5"/>
  <c r="G149" i="5"/>
  <c r="I149" i="5" s="1"/>
  <c r="J149" i="5" s="1"/>
  <c r="F106" i="5"/>
  <c r="G106" i="5" s="1"/>
  <c r="I106" i="5" s="1"/>
  <c r="J106" i="5" s="1"/>
  <c r="BL24" i="6"/>
  <c r="BL34" i="6"/>
  <c r="BL28" i="6"/>
  <c r="BL23" i="6"/>
  <c r="BL29" i="6"/>
  <c r="BL30" i="6"/>
  <c r="BL41" i="6"/>
  <c r="BL48" i="6"/>
  <c r="BL25" i="6"/>
  <c r="BL32" i="6"/>
  <c r="BL42" i="6"/>
  <c r="BL47" i="6"/>
  <c r="BL22" i="6"/>
  <c r="BL21" i="6"/>
  <c r="BL45" i="6"/>
  <c r="BL38" i="6"/>
  <c r="BL37" i="6"/>
  <c r="BL39" i="6"/>
  <c r="BL33" i="6"/>
  <c r="BL40" i="6"/>
  <c r="BL46" i="6"/>
  <c r="BL36" i="6"/>
  <c r="BL43" i="6"/>
  <c r="BL26" i="6"/>
  <c r="BL35" i="6"/>
  <c r="F134" i="5"/>
  <c r="G134" i="5" s="1"/>
  <c r="I134" i="5" s="1"/>
  <c r="J134" i="5" s="1"/>
  <c r="K134" i="5" s="1"/>
  <c r="F91" i="5"/>
  <c r="G91" i="5" s="1"/>
  <c r="I91" i="5" s="1"/>
  <c r="J91" i="5" s="1"/>
  <c r="K91" i="5" s="1"/>
  <c r="F54" i="5"/>
  <c r="G54" i="5" s="1"/>
  <c r="F143" i="5"/>
  <c r="G143" i="5" s="1"/>
  <c r="I143" i="5" s="1"/>
  <c r="J143" i="5" s="1"/>
  <c r="K143" i="5" s="1"/>
  <c r="F128" i="5"/>
  <c r="G128" i="5" s="1"/>
  <c r="I128" i="5" s="1"/>
  <c r="J128" i="5" s="1"/>
  <c r="K128" i="5" s="1"/>
  <c r="F85" i="5"/>
  <c r="G85" i="5" s="1"/>
  <c r="I85" i="5" s="1"/>
  <c r="J85" i="5" s="1"/>
  <c r="K85" i="5" s="1"/>
  <c r="F42" i="5"/>
  <c r="G42" i="5" s="1"/>
  <c r="I42" i="5" s="1"/>
  <c r="F131" i="5"/>
  <c r="G131" i="5" s="1"/>
  <c r="I131" i="5" s="1"/>
  <c r="J131" i="5" s="1"/>
  <c r="F88" i="5"/>
  <c r="G88" i="5" s="1"/>
  <c r="F27" i="5"/>
  <c r="G27" i="5" s="1"/>
  <c r="I27" i="5" s="1"/>
  <c r="F116" i="5"/>
  <c r="G116" i="5" s="1"/>
  <c r="I116" i="5" s="1"/>
  <c r="J116" i="5" s="1"/>
  <c r="K116" i="5" s="1"/>
  <c r="F73" i="5"/>
  <c r="G73" i="5" s="1"/>
  <c r="I73" i="5" s="1"/>
  <c r="J73" i="5" s="1"/>
  <c r="K73" i="5" s="1"/>
  <c r="F137" i="5"/>
  <c r="G137" i="5" s="1"/>
  <c r="I137" i="5" s="1"/>
  <c r="J137" i="5" s="1"/>
  <c r="K137" i="5" s="1"/>
  <c r="F94" i="5"/>
  <c r="G94" i="5" s="1"/>
  <c r="I94" i="5" s="1"/>
  <c r="J94" i="5" s="1"/>
  <c r="K94" i="5" s="1"/>
  <c r="F51" i="5"/>
  <c r="G51" i="5" s="1"/>
  <c r="F140" i="5"/>
  <c r="G140" i="5" s="1"/>
  <c r="F97" i="5"/>
  <c r="G97" i="5" s="1"/>
  <c r="F122" i="5"/>
  <c r="G122" i="5" s="1"/>
  <c r="I122" i="5" s="1"/>
  <c r="J122" i="5" s="1"/>
  <c r="K122" i="5" s="1"/>
  <c r="F79" i="5"/>
  <c r="G79" i="5" s="1"/>
  <c r="I79" i="5" s="1"/>
  <c r="J79" i="5" s="1"/>
  <c r="K79" i="5" s="1"/>
  <c r="F125" i="5"/>
  <c r="G125" i="5" s="1"/>
  <c r="I125" i="5" s="1"/>
  <c r="J125" i="5" s="1"/>
  <c r="K125" i="5" s="1"/>
  <c r="F82" i="5"/>
  <c r="G82" i="5" s="1"/>
  <c r="I82" i="5" s="1"/>
  <c r="J82" i="5" s="1"/>
  <c r="K82" i="5" s="1"/>
  <c r="F60" i="5"/>
  <c r="G60" i="5" s="1"/>
  <c r="I60" i="5" s="1"/>
  <c r="BR21" i="6"/>
  <c r="F57" i="5"/>
  <c r="G57" i="5" s="1"/>
  <c r="I57" i="5" s="1"/>
  <c r="F103" i="5"/>
  <c r="G103" i="5" s="1"/>
  <c r="I103" i="5" s="1"/>
  <c r="J103" i="5" s="1"/>
  <c r="K103" i="5" s="1"/>
  <c r="F146" i="5"/>
  <c r="G146" i="5" s="1"/>
  <c r="I146" i="5" s="1"/>
  <c r="F30" i="5"/>
  <c r="G30" i="5" s="1"/>
  <c r="I30" i="5" s="1"/>
  <c r="F119" i="5"/>
  <c r="G119" i="5" s="1"/>
  <c r="I119" i="5" s="1"/>
  <c r="F76" i="5"/>
  <c r="G76" i="5" s="1"/>
  <c r="I76" i="5" s="1"/>
  <c r="J76" i="5" s="1"/>
  <c r="K76" i="5" s="1"/>
  <c r="F33" i="5"/>
  <c r="F39" i="5"/>
  <c r="F36" i="5"/>
  <c r="F48" i="5"/>
  <c r="K146" i="5" l="1"/>
  <c r="J146" i="5"/>
  <c r="K131" i="5"/>
  <c r="BA24" i="6" s="1"/>
  <c r="I54" i="5"/>
  <c r="J54" i="5"/>
  <c r="K54" i="5" s="1"/>
  <c r="AU20" i="6"/>
  <c r="AK31" i="6"/>
  <c r="BL20" i="6"/>
  <c r="BL31" i="6"/>
  <c r="BP46" i="6"/>
  <c r="BL27" i="6"/>
  <c r="BM40" i="6"/>
  <c r="BO34" i="6"/>
  <c r="BB29" i="6"/>
  <c r="BD40" i="6"/>
  <c r="BL44" i="6"/>
  <c r="K30" i="5"/>
  <c r="BS21" i="6"/>
  <c r="BS28" i="6"/>
  <c r="BS39" i="6"/>
  <c r="BS23" i="6"/>
  <c r="BS33" i="6"/>
  <c r="BS31" i="6"/>
  <c r="BS24" i="6"/>
  <c r="BS32" i="6"/>
  <c r="BS25" i="6"/>
  <c r="BS48" i="6"/>
  <c r="BS37" i="6"/>
  <c r="BS42" i="6"/>
  <c r="BS44" i="6"/>
  <c r="BS29" i="6"/>
  <c r="BS38" i="6"/>
  <c r="BS47" i="6"/>
  <c r="BS36" i="6"/>
  <c r="BS46" i="6"/>
  <c r="BS27" i="6"/>
  <c r="BS35" i="6"/>
  <c r="BS43" i="6"/>
  <c r="BS26" i="6"/>
  <c r="BS34" i="6"/>
  <c r="BS22" i="6"/>
  <c r="BS30" i="6"/>
  <c r="BS45" i="6"/>
  <c r="BS40" i="6"/>
  <c r="BS41" i="6"/>
  <c r="BF25" i="6"/>
  <c r="BF35" i="6"/>
  <c r="BF29" i="6"/>
  <c r="BF27" i="6"/>
  <c r="BF39" i="6"/>
  <c r="BF41" i="6"/>
  <c r="BF45" i="6"/>
  <c r="BF28" i="6"/>
  <c r="BF36" i="6"/>
  <c r="BF43" i="6"/>
  <c r="BF23" i="6"/>
  <c r="BF26" i="6"/>
  <c r="BF40" i="6"/>
  <c r="BF33" i="6"/>
  <c r="BF38" i="6"/>
  <c r="BF42" i="6"/>
  <c r="BF46" i="6"/>
  <c r="BF37" i="6"/>
  <c r="BF48" i="6"/>
  <c r="BF31" i="6"/>
  <c r="BF44" i="6"/>
  <c r="BF47" i="6"/>
  <c r="BF24" i="6"/>
  <c r="BF34" i="6"/>
  <c r="BF22" i="6"/>
  <c r="BF30" i="6"/>
  <c r="BF21" i="6"/>
  <c r="BF32" i="6"/>
  <c r="AY37" i="6"/>
  <c r="AY31" i="6"/>
  <c r="AY23" i="6"/>
  <c r="AY24" i="6"/>
  <c r="AY38" i="6"/>
  <c r="AY25" i="6"/>
  <c r="AY30" i="6"/>
  <c r="AY34" i="6"/>
  <c r="AY42" i="6"/>
  <c r="AY46" i="6"/>
  <c r="AY27" i="6"/>
  <c r="AY22" i="6"/>
  <c r="AY33" i="6"/>
  <c r="AY35" i="6"/>
  <c r="AY44" i="6"/>
  <c r="AY45" i="6"/>
  <c r="AY47" i="6"/>
  <c r="AY21" i="6"/>
  <c r="AY26" i="6"/>
  <c r="AY29" i="6"/>
  <c r="AY32" i="6"/>
  <c r="AY39" i="6"/>
  <c r="AY40" i="6"/>
  <c r="AY41" i="6"/>
  <c r="AY28" i="6"/>
  <c r="AY36" i="6"/>
  <c r="AY43" i="6"/>
  <c r="AY48" i="6"/>
  <c r="BG20" i="6"/>
  <c r="BG30" i="6"/>
  <c r="BG41" i="6"/>
  <c r="BG25" i="6"/>
  <c r="BG35" i="6"/>
  <c r="BG26" i="6"/>
  <c r="BG34" i="6"/>
  <c r="BG27" i="6"/>
  <c r="BG29" i="6"/>
  <c r="BG32" i="6"/>
  <c r="BG39" i="6"/>
  <c r="BG45" i="6"/>
  <c r="BG36" i="6"/>
  <c r="BG43" i="6"/>
  <c r="BG23" i="6"/>
  <c r="BG40" i="6"/>
  <c r="BG33" i="6"/>
  <c r="BG28" i="6"/>
  <c r="BG21" i="6"/>
  <c r="BG38" i="6"/>
  <c r="BG42" i="6"/>
  <c r="BG46" i="6"/>
  <c r="BG37" i="6"/>
  <c r="BG48" i="6"/>
  <c r="BG31" i="6"/>
  <c r="BG44" i="6"/>
  <c r="BG22" i="6"/>
  <c r="BG47" i="6"/>
  <c r="BG24" i="6"/>
  <c r="J27" i="5"/>
  <c r="J57" i="5"/>
  <c r="K57" i="5" s="1"/>
  <c r="J42" i="5"/>
  <c r="G48" i="5"/>
  <c r="G39" i="5"/>
  <c r="I39" i="5" s="1"/>
  <c r="G36" i="5"/>
  <c r="I36" i="5" s="1"/>
  <c r="G33" i="5"/>
  <c r="I33" i="5" s="1"/>
  <c r="J30" i="5"/>
  <c r="I140" i="5"/>
  <c r="J140" i="5" s="1"/>
  <c r="K140" i="5" s="1"/>
  <c r="I97" i="5"/>
  <c r="J97" i="5" s="1"/>
  <c r="J51" i="5"/>
  <c r="K51" i="5" s="1"/>
  <c r="I51" i="5"/>
  <c r="I88" i="5"/>
  <c r="J88" i="5" s="1"/>
  <c r="K88" i="5" s="1"/>
  <c r="AZ20" i="6" s="1"/>
  <c r="BF20" i="6"/>
  <c r="BR20" i="6"/>
  <c r="BS20" i="6"/>
  <c r="BA20" i="6"/>
  <c r="BA37" i="6" l="1"/>
  <c r="BA40" i="6"/>
  <c r="BA34" i="6"/>
  <c r="BA23" i="6"/>
  <c r="BA26" i="6"/>
  <c r="BA36" i="6"/>
  <c r="BA47" i="6"/>
  <c r="BA25" i="6"/>
  <c r="BA27" i="6"/>
  <c r="BA22" i="6"/>
  <c r="BA44" i="6"/>
  <c r="BA39" i="6"/>
  <c r="BA33" i="6"/>
  <c r="BA38" i="6"/>
  <c r="BA41" i="6"/>
  <c r="BA21" i="6"/>
  <c r="BA48" i="6"/>
  <c r="BA35" i="6"/>
  <c r="BA32" i="6"/>
  <c r="BA45" i="6"/>
  <c r="BA31" i="6"/>
  <c r="BA46" i="6"/>
  <c r="BA43" i="6"/>
  <c r="BA42" i="6"/>
  <c r="BA28" i="6"/>
  <c r="BA29" i="6"/>
  <c r="BA30" i="6"/>
  <c r="AZ44" i="6"/>
  <c r="AZ21" i="6"/>
  <c r="AZ25" i="6"/>
  <c r="AZ33" i="6"/>
  <c r="AZ36" i="6"/>
  <c r="AZ42" i="6"/>
  <c r="AZ34" i="6"/>
  <c r="AZ26" i="6"/>
  <c r="AZ45" i="6"/>
  <c r="AZ32" i="6"/>
  <c r="AZ46" i="6"/>
  <c r="AZ29" i="6"/>
  <c r="AZ22" i="6"/>
  <c r="AZ38" i="6"/>
  <c r="AZ37" i="6"/>
  <c r="AZ39" i="6"/>
  <c r="AZ24" i="6"/>
  <c r="AZ30" i="6"/>
  <c r="AZ27" i="6"/>
  <c r="AZ41" i="6"/>
  <c r="AZ47" i="6"/>
  <c r="AZ23" i="6"/>
  <c r="AZ48" i="6"/>
  <c r="AZ28" i="6"/>
  <c r="AZ31" i="6"/>
  <c r="AZ40" i="6"/>
  <c r="AZ35" i="6"/>
  <c r="AZ43" i="6"/>
  <c r="AT48" i="6"/>
  <c r="AT36" i="6"/>
  <c r="AT27" i="6"/>
  <c r="AT42" i="6"/>
  <c r="BO20" i="6"/>
  <c r="AT32" i="6"/>
  <c r="AT25" i="6"/>
  <c r="AT26" i="6"/>
  <c r="BO47" i="6"/>
  <c r="AT21" i="6"/>
  <c r="AT34" i="6"/>
  <c r="AT35" i="6"/>
  <c r="AT24" i="6"/>
  <c r="AT33" i="6"/>
  <c r="AT46" i="6"/>
  <c r="AT41" i="6"/>
  <c r="AT23" i="6"/>
  <c r="AT39" i="6"/>
  <c r="AT47" i="6"/>
  <c r="AT45" i="6"/>
  <c r="AT40" i="6"/>
  <c r="AT44" i="6"/>
  <c r="AT43" i="6"/>
  <c r="AT29" i="6"/>
  <c r="AT37" i="6"/>
  <c r="BO44" i="6"/>
  <c r="AT30" i="6"/>
  <c r="AT20" i="6"/>
  <c r="AT22" i="6"/>
  <c r="AT28" i="6"/>
  <c r="BO45" i="6"/>
  <c r="AW20" i="6"/>
  <c r="BM30" i="6"/>
  <c r="AW44" i="6"/>
  <c r="AW35" i="6"/>
  <c r="AW48" i="6"/>
  <c r="AW43" i="6"/>
  <c r="AL46" i="6"/>
  <c r="AX41" i="6"/>
  <c r="AW37" i="6"/>
  <c r="AW45" i="6"/>
  <c r="AW33" i="6"/>
  <c r="BO32" i="6"/>
  <c r="AW32" i="6"/>
  <c r="AX37" i="6"/>
  <c r="AW25" i="6"/>
  <c r="BM48" i="6"/>
  <c r="AW36" i="6"/>
  <c r="AL22" i="6"/>
  <c r="AX28" i="6"/>
  <c r="AL41" i="6"/>
  <c r="AR47" i="6"/>
  <c r="BC31" i="6"/>
  <c r="AW40" i="6"/>
  <c r="AR44" i="6"/>
  <c r="AX24" i="6"/>
  <c r="AR37" i="6"/>
  <c r="AR30" i="6"/>
  <c r="AX46" i="6"/>
  <c r="AR48" i="6"/>
  <c r="AX34" i="6"/>
  <c r="AK43" i="6"/>
  <c r="AK38" i="6"/>
  <c r="AL40" i="6"/>
  <c r="AX45" i="6"/>
  <c r="AW34" i="6"/>
  <c r="AR20" i="6"/>
  <c r="AR32" i="6"/>
  <c r="AK22" i="6"/>
  <c r="BP37" i="6"/>
  <c r="AR40" i="6"/>
  <c r="AX35" i="6"/>
  <c r="AL34" i="6"/>
  <c r="AX32" i="6"/>
  <c r="AW29" i="6"/>
  <c r="AR22" i="6"/>
  <c r="AX25" i="6"/>
  <c r="BO48" i="6"/>
  <c r="AW47" i="6"/>
  <c r="AL32" i="6"/>
  <c r="AL26" i="6"/>
  <c r="AR45" i="6"/>
  <c r="AR39" i="6"/>
  <c r="AX42" i="6"/>
  <c r="AX47" i="6"/>
  <c r="AK44" i="6"/>
  <c r="BP38" i="6"/>
  <c r="AK20" i="6"/>
  <c r="AL38" i="6"/>
  <c r="AL48" i="6"/>
  <c r="AR31" i="6"/>
  <c r="AR41" i="6"/>
  <c r="AR28" i="6"/>
  <c r="AX30" i="6"/>
  <c r="AX44" i="6"/>
  <c r="AK36" i="6"/>
  <c r="BP36" i="6"/>
  <c r="BB44" i="6"/>
  <c r="AL42" i="6"/>
  <c r="AK46" i="6"/>
  <c r="AL39" i="6"/>
  <c r="AK45" i="6"/>
  <c r="AR24" i="6"/>
  <c r="AK48" i="6"/>
  <c r="AL31" i="6"/>
  <c r="AR36" i="6"/>
  <c r="AK39" i="6"/>
  <c r="AK34" i="6"/>
  <c r="AL27" i="6"/>
  <c r="AL25" i="6"/>
  <c r="AR38" i="6"/>
  <c r="AR25" i="6"/>
  <c r="AX23" i="6"/>
  <c r="AX36" i="6"/>
  <c r="AK29" i="6"/>
  <c r="AL20" i="6"/>
  <c r="AL47" i="6"/>
  <c r="AL24" i="6"/>
  <c r="AR42" i="6"/>
  <c r="AR35" i="6"/>
  <c r="AX29" i="6"/>
  <c r="AX26" i="6"/>
  <c r="AK27" i="6"/>
  <c r="AK32" i="6"/>
  <c r="BP31" i="6"/>
  <c r="AL37" i="6"/>
  <c r="AL23" i="6"/>
  <c r="AR46" i="6"/>
  <c r="AR34" i="6"/>
  <c r="AX48" i="6"/>
  <c r="AX21" i="6"/>
  <c r="AX31" i="6"/>
  <c r="AK21" i="6"/>
  <c r="AK24" i="6"/>
  <c r="BP44" i="6"/>
  <c r="AL43" i="6"/>
  <c r="AL30" i="6"/>
  <c r="AR21" i="6"/>
  <c r="AR27" i="6"/>
  <c r="AX43" i="6"/>
  <c r="AX22" i="6"/>
  <c r="AX20" i="6"/>
  <c r="AK33" i="6"/>
  <c r="AK35" i="6"/>
  <c r="BP45" i="6"/>
  <c r="BP34" i="6"/>
  <c r="BO30" i="6"/>
  <c r="BP29" i="6"/>
  <c r="BC22" i="6"/>
  <c r="BO37" i="6"/>
  <c r="AW22" i="6"/>
  <c r="AW31" i="6"/>
  <c r="BP43" i="6"/>
  <c r="BC27" i="6"/>
  <c r="BC36" i="6"/>
  <c r="BP21" i="6"/>
  <c r="BC21" i="6"/>
  <c r="BO41" i="6"/>
  <c r="BP23" i="6"/>
  <c r="BC30" i="6"/>
  <c r="AL44" i="6"/>
  <c r="AL33" i="6"/>
  <c r="AR29" i="6"/>
  <c r="AR33" i="6"/>
  <c r="AX40" i="6"/>
  <c r="AX38" i="6"/>
  <c r="AK47" i="6"/>
  <c r="AK25" i="6"/>
  <c r="BP25" i="6"/>
  <c r="BP42" i="6"/>
  <c r="BC48" i="6"/>
  <c r="BO27" i="6"/>
  <c r="AW42" i="6"/>
  <c r="AW38" i="6"/>
  <c r="AL21" i="6"/>
  <c r="AL29" i="6"/>
  <c r="AR43" i="6"/>
  <c r="AR26" i="6"/>
  <c r="AR23" i="6"/>
  <c r="AT38" i="6"/>
  <c r="AT31" i="6"/>
  <c r="AX33" i="6"/>
  <c r="AX39" i="6"/>
  <c r="AX27" i="6"/>
  <c r="AK37" i="6"/>
  <c r="AK41" i="6"/>
  <c r="BP28" i="6"/>
  <c r="BP33" i="6"/>
  <c r="BC29" i="6"/>
  <c r="BO22" i="6"/>
  <c r="AW46" i="6"/>
  <c r="AW24" i="6"/>
  <c r="AU23" i="6"/>
  <c r="AU40" i="6"/>
  <c r="AU36" i="6"/>
  <c r="BD37" i="6"/>
  <c r="BD25" i="6"/>
  <c r="AU47" i="6"/>
  <c r="BP27" i="6"/>
  <c r="BP26" i="6"/>
  <c r="BB36" i="6"/>
  <c r="BP20" i="6"/>
  <c r="AU48" i="6"/>
  <c r="AU26" i="6"/>
  <c r="BP47" i="6"/>
  <c r="BP39" i="6"/>
  <c r="BD30" i="6"/>
  <c r="AU30" i="6"/>
  <c r="AU34" i="6"/>
  <c r="BB25" i="6"/>
  <c r="AU41" i="6"/>
  <c r="AU33" i="6"/>
  <c r="BP41" i="6"/>
  <c r="BP35" i="6"/>
  <c r="AU28" i="6"/>
  <c r="BD21" i="6"/>
  <c r="AU44" i="6"/>
  <c r="AU45" i="6"/>
  <c r="AK26" i="6"/>
  <c r="AK30" i="6"/>
  <c r="AU21" i="6"/>
  <c r="BP40" i="6"/>
  <c r="BP22" i="6"/>
  <c r="AU27" i="6"/>
  <c r="BC44" i="6"/>
  <c r="BD36" i="6"/>
  <c r="BC46" i="6"/>
  <c r="BC20" i="6"/>
  <c r="BC33" i="6"/>
  <c r="BD38" i="6"/>
  <c r="BD28" i="6"/>
  <c r="BC38" i="6"/>
  <c r="BC23" i="6"/>
  <c r="BD32" i="6"/>
  <c r="BD34" i="6"/>
  <c r="BC32" i="6"/>
  <c r="BC42" i="6"/>
  <c r="BC39" i="6"/>
  <c r="AW23" i="6"/>
  <c r="AW27" i="6"/>
  <c r="BD42" i="6"/>
  <c r="BD26" i="6"/>
  <c r="BD24" i="6"/>
  <c r="BC26" i="6"/>
  <c r="BC24" i="6"/>
  <c r="BD47" i="6"/>
  <c r="BC45" i="6"/>
  <c r="BC41" i="6"/>
  <c r="BD31" i="6"/>
  <c r="AL35" i="6"/>
  <c r="AL45" i="6"/>
  <c r="AL36" i="6"/>
  <c r="AK28" i="6"/>
  <c r="AK23" i="6"/>
  <c r="BD41" i="6"/>
  <c r="BP48" i="6"/>
  <c r="BP30" i="6"/>
  <c r="BP32" i="6"/>
  <c r="BC43" i="6"/>
  <c r="BC35" i="6"/>
  <c r="BO35" i="6"/>
  <c r="AW21" i="6"/>
  <c r="AW39" i="6"/>
  <c r="AW30" i="6"/>
  <c r="AL28" i="6"/>
  <c r="AK40" i="6"/>
  <c r="AK42" i="6"/>
  <c r="BD46" i="6"/>
  <c r="BD33" i="6"/>
  <c r="BP24" i="6"/>
  <c r="BC40" i="6"/>
  <c r="BC25" i="6"/>
  <c r="BC37" i="6"/>
  <c r="BO33" i="6"/>
  <c r="AW41" i="6"/>
  <c r="AW28" i="6"/>
  <c r="AW26" i="6"/>
  <c r="BM36" i="6"/>
  <c r="BM21" i="6"/>
  <c r="BB31" i="6"/>
  <c r="BB47" i="6"/>
  <c r="BM38" i="6"/>
  <c r="BM44" i="6"/>
  <c r="BM29" i="6"/>
  <c r="BB35" i="6"/>
  <c r="BB46" i="6"/>
  <c r="BB43" i="6"/>
  <c r="BN30" i="6"/>
  <c r="BD22" i="6"/>
  <c r="BD43" i="6"/>
  <c r="BD44" i="6"/>
  <c r="AU32" i="6"/>
  <c r="AU38" i="6"/>
  <c r="BO21" i="6"/>
  <c r="BO24" i="6"/>
  <c r="BO31" i="6"/>
  <c r="BM45" i="6"/>
  <c r="BM25" i="6"/>
  <c r="BB27" i="6"/>
  <c r="BB22" i="6"/>
  <c r="BM28" i="6"/>
  <c r="BM41" i="6"/>
  <c r="BB26" i="6"/>
  <c r="BB48" i="6"/>
  <c r="BB30" i="6"/>
  <c r="BO28" i="6"/>
  <c r="BO39" i="6"/>
  <c r="BM43" i="6"/>
  <c r="BM20" i="6"/>
  <c r="BM31" i="6"/>
  <c r="BB42" i="6"/>
  <c r="BB28" i="6"/>
  <c r="BB32" i="6"/>
  <c r="BB37" i="6"/>
  <c r="BB45" i="6"/>
  <c r="BB38" i="6"/>
  <c r="BD45" i="6"/>
  <c r="AU42" i="6"/>
  <c r="AU43" i="6"/>
  <c r="AU29" i="6"/>
  <c r="BO26" i="6"/>
  <c r="BO46" i="6"/>
  <c r="BM33" i="6"/>
  <c r="BM22" i="6"/>
  <c r="BM37" i="6"/>
  <c r="BB20" i="6"/>
  <c r="BB39" i="6"/>
  <c r="K27" i="5"/>
  <c r="AJ45" i="6" s="1"/>
  <c r="BD29" i="6"/>
  <c r="BD48" i="6"/>
  <c r="AU24" i="6"/>
  <c r="AU39" i="6"/>
  <c r="AU35" i="6"/>
  <c r="BO42" i="6"/>
  <c r="BO29" i="6"/>
  <c r="BO38" i="6"/>
  <c r="BM35" i="6"/>
  <c r="BM34" i="6"/>
  <c r="AO46" i="6"/>
  <c r="BB21" i="6"/>
  <c r="BB34" i="6"/>
  <c r="BM47" i="6"/>
  <c r="BM46" i="6"/>
  <c r="BM23" i="6"/>
  <c r="BD20" i="6"/>
  <c r="BD27" i="6"/>
  <c r="BD35" i="6"/>
  <c r="AU22" i="6"/>
  <c r="AU37" i="6"/>
  <c r="AU25" i="6"/>
  <c r="BO36" i="6"/>
  <c r="BO43" i="6"/>
  <c r="BO23" i="6"/>
  <c r="BM42" i="6"/>
  <c r="BM32" i="6"/>
  <c r="BM24" i="6"/>
  <c r="BB23" i="6"/>
  <c r="BB40" i="6"/>
  <c r="BB41" i="6"/>
  <c r="BM27" i="6"/>
  <c r="BD39" i="6"/>
  <c r="BD23" i="6"/>
  <c r="AU46" i="6"/>
  <c r="AU31" i="6"/>
  <c r="BC34" i="6"/>
  <c r="BC47" i="6"/>
  <c r="BC28" i="6"/>
  <c r="BO25" i="6"/>
  <c r="BO40" i="6"/>
  <c r="BM39" i="6"/>
  <c r="BM26" i="6"/>
  <c r="BB24" i="6"/>
  <c r="BB33" i="6"/>
  <c r="AN47" i="6"/>
  <c r="AN36" i="6"/>
  <c r="AN30" i="6"/>
  <c r="AN42" i="6"/>
  <c r="AN29" i="6"/>
  <c r="AN38" i="6"/>
  <c r="AN34" i="6"/>
  <c r="AN25" i="6"/>
  <c r="AN33" i="6"/>
  <c r="AN43" i="6"/>
  <c r="AN31" i="6"/>
  <c r="AN32" i="6"/>
  <c r="AN37" i="6"/>
  <c r="AN21" i="6"/>
  <c r="AN20" i="6"/>
  <c r="AN24" i="6"/>
  <c r="AN27" i="6"/>
  <c r="AN28" i="6"/>
  <c r="AN22" i="6"/>
  <c r="AN48" i="6"/>
  <c r="AN46" i="6"/>
  <c r="AN41" i="6"/>
  <c r="AN44" i="6"/>
  <c r="AN35" i="6"/>
  <c r="AN39" i="6"/>
  <c r="AN23" i="6"/>
  <c r="AN45" i="6"/>
  <c r="AN26" i="6"/>
  <c r="AN40" i="6"/>
  <c r="AQ27" i="6"/>
  <c r="AQ33" i="6"/>
  <c r="AQ41" i="6"/>
  <c r="AQ48" i="6"/>
  <c r="AQ21" i="6"/>
  <c r="AQ26" i="6"/>
  <c r="AQ23" i="6"/>
  <c r="AQ36" i="6"/>
  <c r="AQ44" i="6"/>
  <c r="AQ22" i="6"/>
  <c r="AQ32" i="6"/>
  <c r="AQ38" i="6"/>
  <c r="AQ45" i="6"/>
  <c r="AQ29" i="6"/>
  <c r="AQ43" i="6"/>
  <c r="AQ46" i="6"/>
  <c r="AQ25" i="6"/>
  <c r="AQ28" i="6"/>
  <c r="AQ47" i="6"/>
  <c r="AQ30" i="6"/>
  <c r="AQ20" i="6"/>
  <c r="AQ31" i="6"/>
  <c r="AQ40" i="6"/>
  <c r="AQ24" i="6"/>
  <c r="AQ35" i="6"/>
  <c r="AQ34" i="6"/>
  <c r="AQ37" i="6"/>
  <c r="AQ39" i="6"/>
  <c r="AM33" i="6"/>
  <c r="BQ20" i="6"/>
  <c r="J48" i="5"/>
  <c r="K48" i="5" s="1"/>
  <c r="I48" i="5"/>
  <c r="J39" i="5"/>
  <c r="K39" i="5" s="1"/>
  <c r="J36" i="5"/>
  <c r="K36" i="5" s="1"/>
  <c r="J33" i="5"/>
  <c r="K33" i="5" s="1"/>
  <c r="AY20" i="6"/>
  <c r="BK27" i="6" l="1"/>
  <c r="BK35" i="6"/>
  <c r="BK26" i="6"/>
  <c r="BK30" i="6"/>
  <c r="BN29" i="6"/>
  <c r="BK21" i="6"/>
  <c r="BK48" i="6"/>
  <c r="BN20" i="6"/>
  <c r="BK31" i="6"/>
  <c r="BK37" i="6"/>
  <c r="BK22" i="6"/>
  <c r="BK38" i="6"/>
  <c r="BK45" i="6"/>
  <c r="BK32" i="6"/>
  <c r="BN21" i="6"/>
  <c r="BN37" i="6"/>
  <c r="BK25" i="6"/>
  <c r="BN44" i="6"/>
  <c r="BK34" i="6"/>
  <c r="AJ21" i="6"/>
  <c r="BK20" i="6"/>
  <c r="BK42" i="6"/>
  <c r="BK36" i="6"/>
  <c r="BK24" i="6"/>
  <c r="BK33" i="6"/>
  <c r="BN27" i="6"/>
  <c r="AJ22" i="6"/>
  <c r="BN34" i="6"/>
  <c r="BK29" i="6"/>
  <c r="BK46" i="6"/>
  <c r="AJ34" i="6"/>
  <c r="BK39" i="6"/>
  <c r="AJ20" i="6"/>
  <c r="BK43" i="6"/>
  <c r="BN43" i="6"/>
  <c r="BK41" i="6"/>
  <c r="BK23" i="6"/>
  <c r="BN36" i="6"/>
  <c r="BK40" i="6"/>
  <c r="BK47" i="6"/>
  <c r="BN26" i="6"/>
  <c r="AJ29" i="6"/>
  <c r="BK44" i="6"/>
  <c r="BK28" i="6"/>
  <c r="BN42" i="6"/>
  <c r="BN23" i="6"/>
  <c r="BN35" i="6"/>
  <c r="AJ44" i="6"/>
  <c r="BN38" i="6"/>
  <c r="BN41" i="6"/>
  <c r="AJ36" i="6"/>
  <c r="AJ32" i="6"/>
  <c r="AJ28" i="6"/>
  <c r="AJ31" i="6"/>
  <c r="AO32" i="6"/>
  <c r="AO45" i="6"/>
  <c r="BN22" i="6"/>
  <c r="BN47" i="6"/>
  <c r="BN45" i="6"/>
  <c r="AJ27" i="6"/>
  <c r="AO24" i="6"/>
  <c r="AJ30" i="6"/>
  <c r="AJ25" i="6"/>
  <c r="AO25" i="6"/>
  <c r="BN32" i="6"/>
  <c r="AJ48" i="6"/>
  <c r="AJ24" i="6"/>
  <c r="BN40" i="6"/>
  <c r="AJ35" i="6"/>
  <c r="AO34" i="6"/>
  <c r="BN25" i="6"/>
  <c r="BN28" i="6"/>
  <c r="BN33" i="6"/>
  <c r="AJ40" i="6"/>
  <c r="AJ43" i="6"/>
  <c r="BN31" i="6"/>
  <c r="AJ39" i="6"/>
  <c r="BN24" i="6"/>
  <c r="BN39" i="6"/>
  <c r="BN46" i="6"/>
  <c r="BN48" i="6"/>
  <c r="AJ46" i="6"/>
  <c r="AJ38" i="6"/>
  <c r="AO37" i="6"/>
  <c r="AO20" i="6"/>
  <c r="AO38" i="6"/>
  <c r="AV34" i="6"/>
  <c r="AO26" i="6"/>
  <c r="AO31" i="6"/>
  <c r="AO28" i="6"/>
  <c r="AO30" i="6"/>
  <c r="AO39" i="6"/>
  <c r="AO35" i="6"/>
  <c r="AO40" i="6"/>
  <c r="AO27" i="6"/>
  <c r="AJ47" i="6"/>
  <c r="AJ23" i="6"/>
  <c r="AO23" i="6"/>
  <c r="AO42" i="6"/>
  <c r="AO22" i="6"/>
  <c r="AO48" i="6"/>
  <c r="AO43" i="6"/>
  <c r="AO33" i="6"/>
  <c r="AO41" i="6"/>
  <c r="AJ42" i="6"/>
  <c r="AJ33" i="6"/>
  <c r="AO21" i="6"/>
  <c r="AO36" i="6"/>
  <c r="AO29" i="6"/>
  <c r="AO47" i="6"/>
  <c r="AJ41" i="6"/>
  <c r="AJ26" i="6"/>
  <c r="AJ37" i="6"/>
  <c r="AO44" i="6"/>
  <c r="AM42" i="6"/>
  <c r="AM31" i="6"/>
  <c r="AM43" i="6"/>
  <c r="AM37" i="6"/>
  <c r="AM44" i="6"/>
  <c r="AM28" i="6"/>
  <c r="AM25" i="6"/>
  <c r="AM20" i="6"/>
  <c r="AM46" i="6"/>
  <c r="AM40" i="6"/>
  <c r="AM39" i="6"/>
  <c r="AM36" i="6"/>
  <c r="AM29" i="6"/>
  <c r="AM45" i="6"/>
  <c r="AM26" i="6"/>
  <c r="AQ42" i="6"/>
  <c r="AM24" i="6"/>
  <c r="AM34" i="6"/>
  <c r="AM21" i="6"/>
  <c r="AM38" i="6"/>
  <c r="AM23" i="6"/>
  <c r="AM47" i="6"/>
  <c r="AM22" i="6"/>
  <c r="AM48" i="6"/>
  <c r="AM30" i="6"/>
  <c r="AM32" i="6"/>
  <c r="AM27" i="6"/>
  <c r="AM35" i="6"/>
  <c r="AM41" i="6"/>
  <c r="BJ37" i="6"/>
  <c r="BJ31" i="6"/>
  <c r="T31" i="6" s="1"/>
  <c r="BJ25" i="6"/>
  <c r="BJ26" i="6"/>
  <c r="BJ32" i="6"/>
  <c r="BJ33" i="6"/>
  <c r="BJ28" i="6"/>
  <c r="BJ46" i="6"/>
  <c r="T46" i="6" s="1"/>
  <c r="BJ36" i="6"/>
  <c r="BJ38" i="6"/>
  <c r="BJ22" i="6"/>
  <c r="BJ29" i="6"/>
  <c r="BJ39" i="6"/>
  <c r="BJ45" i="6"/>
  <c r="T45" i="6" s="1"/>
  <c r="BJ24" i="6"/>
  <c r="BJ30" i="6"/>
  <c r="BJ40" i="6"/>
  <c r="BJ41" i="6"/>
  <c r="BJ21" i="6"/>
  <c r="BJ42" i="6"/>
  <c r="BJ43" i="6"/>
  <c r="BJ35" i="6"/>
  <c r="BJ23" i="6"/>
  <c r="BJ48" i="6"/>
  <c r="T48" i="6" s="1"/>
  <c r="BJ27" i="6"/>
  <c r="BJ34" i="6"/>
  <c r="T34" i="6" s="1"/>
  <c r="BJ44" i="6"/>
  <c r="BJ47" i="6"/>
  <c r="BE29" i="6"/>
  <c r="BE40" i="6"/>
  <c r="BE24" i="6"/>
  <c r="BE34" i="6"/>
  <c r="BE27" i="6"/>
  <c r="BE28" i="6"/>
  <c r="BE35" i="6"/>
  <c r="BE23" i="6"/>
  <c r="BE26" i="6"/>
  <c r="BE33" i="6"/>
  <c r="BE48" i="6"/>
  <c r="BE30" i="6"/>
  <c r="BE41" i="6"/>
  <c r="BE37" i="6"/>
  <c r="BE39" i="6"/>
  <c r="BE25" i="6"/>
  <c r="BE31" i="6"/>
  <c r="BE36" i="6"/>
  <c r="BE43" i="6"/>
  <c r="BE44" i="6"/>
  <c r="BE22" i="6"/>
  <c r="BE47" i="6"/>
  <c r="BE45" i="6"/>
  <c r="BE32" i="6"/>
  <c r="BE38" i="6"/>
  <c r="BE42" i="6"/>
  <c r="BE46" i="6"/>
  <c r="BE21" i="6"/>
  <c r="AP27" i="6"/>
  <c r="AP38" i="6"/>
  <c r="AP32" i="6"/>
  <c r="AP28" i="6"/>
  <c r="AP37" i="6"/>
  <c r="AP29" i="6"/>
  <c r="AP47" i="6"/>
  <c r="AP22" i="6"/>
  <c r="AP26" i="6"/>
  <c r="AP35" i="6"/>
  <c r="AP41" i="6"/>
  <c r="AP21" i="6"/>
  <c r="AP42" i="6"/>
  <c r="AP44" i="6"/>
  <c r="AP46" i="6"/>
  <c r="AP23" i="6"/>
  <c r="AP24" i="6"/>
  <c r="AP30" i="6"/>
  <c r="AP34" i="6"/>
  <c r="AP39" i="6"/>
  <c r="AP40" i="6"/>
  <c r="AP48" i="6"/>
  <c r="AP43" i="6"/>
  <c r="AP33" i="6"/>
  <c r="AP36" i="6"/>
  <c r="AP25" i="6"/>
  <c r="AP31" i="6"/>
  <c r="AP45" i="6"/>
  <c r="BH26" i="6"/>
  <c r="BH36" i="6"/>
  <c r="BH30" i="6"/>
  <c r="BH33" i="6"/>
  <c r="BH34" i="6"/>
  <c r="BH37" i="6"/>
  <c r="BH38" i="6"/>
  <c r="BH29" i="6"/>
  <c r="BH32" i="6"/>
  <c r="BH39" i="6"/>
  <c r="BH45" i="6"/>
  <c r="BH35" i="6"/>
  <c r="BH43" i="6"/>
  <c r="BH23" i="6"/>
  <c r="BH40" i="6"/>
  <c r="BH28" i="6"/>
  <c r="BH42" i="6"/>
  <c r="BH46" i="6"/>
  <c r="BH25" i="6"/>
  <c r="BH48" i="6"/>
  <c r="BH22" i="6"/>
  <c r="BH27" i="6"/>
  <c r="BH31" i="6"/>
  <c r="BH44" i="6"/>
  <c r="BH21" i="6"/>
  <c r="BH47" i="6"/>
  <c r="BH24" i="6"/>
  <c r="BH41" i="6"/>
  <c r="AS24" i="6"/>
  <c r="AS34" i="6"/>
  <c r="AS28" i="6"/>
  <c r="AS27" i="6"/>
  <c r="AS44" i="6"/>
  <c r="AS39" i="6"/>
  <c r="AS25" i="6"/>
  <c r="AS36" i="6"/>
  <c r="AS48" i="6"/>
  <c r="AS32" i="6"/>
  <c r="AS40" i="6"/>
  <c r="AS35" i="6"/>
  <c r="AS23" i="6"/>
  <c r="AS31" i="6"/>
  <c r="AS45" i="6"/>
  <c r="AS26" i="6"/>
  <c r="AS46" i="6"/>
  <c r="AS41" i="6"/>
  <c r="AS42" i="6"/>
  <c r="AS38" i="6"/>
  <c r="AS30" i="6"/>
  <c r="AS37" i="6"/>
  <c r="AS22" i="6"/>
  <c r="AS43" i="6"/>
  <c r="AS47" i="6"/>
  <c r="AS33" i="6"/>
  <c r="AS29" i="6"/>
  <c r="AS21" i="6"/>
  <c r="BI31" i="6"/>
  <c r="S31" i="6" s="1"/>
  <c r="BI26" i="6"/>
  <c r="S26" i="6" s="1"/>
  <c r="BI36" i="6"/>
  <c r="S36" i="6" s="1"/>
  <c r="BI32" i="6"/>
  <c r="S32" i="6" s="1"/>
  <c r="BI33" i="6"/>
  <c r="S33" i="6" s="1"/>
  <c r="BI34" i="6"/>
  <c r="S34" i="6" s="1"/>
  <c r="BI37" i="6"/>
  <c r="S37" i="6" s="1"/>
  <c r="BI38" i="6"/>
  <c r="S38" i="6" s="1"/>
  <c r="BI29" i="6"/>
  <c r="S29" i="6" s="1"/>
  <c r="BI39" i="6"/>
  <c r="S39" i="6" s="1"/>
  <c r="BI45" i="6"/>
  <c r="S45" i="6" s="1"/>
  <c r="BI35" i="6"/>
  <c r="S35" i="6" s="1"/>
  <c r="BI43" i="6"/>
  <c r="S43" i="6" s="1"/>
  <c r="BI23" i="6"/>
  <c r="S23" i="6" s="1"/>
  <c r="BI40" i="6"/>
  <c r="S40" i="6" s="1"/>
  <c r="BI41" i="6"/>
  <c r="S41" i="6" s="1"/>
  <c r="BI28" i="6"/>
  <c r="S28" i="6" s="1"/>
  <c r="BI42" i="6"/>
  <c r="BI46" i="6"/>
  <c r="S46" i="6" s="1"/>
  <c r="BI22" i="6"/>
  <c r="S22" i="6" s="1"/>
  <c r="BI25" i="6"/>
  <c r="S25" i="6" s="1"/>
  <c r="BI48" i="6"/>
  <c r="S48" i="6" s="1"/>
  <c r="BI21" i="6"/>
  <c r="S21" i="6" s="1"/>
  <c r="BI27" i="6"/>
  <c r="S27" i="6" s="1"/>
  <c r="BI44" i="6"/>
  <c r="S44" i="6" s="1"/>
  <c r="BI47" i="6"/>
  <c r="S47" i="6" s="1"/>
  <c r="BI24" i="6"/>
  <c r="S24" i="6" s="1"/>
  <c r="BI30" i="6"/>
  <c r="S30" i="6" s="1"/>
  <c r="BQ27" i="6"/>
  <c r="BQ38" i="6"/>
  <c r="BQ32" i="6"/>
  <c r="BQ25" i="6"/>
  <c r="BQ26" i="6"/>
  <c r="BQ33" i="6"/>
  <c r="BQ29" i="6"/>
  <c r="BQ47" i="6"/>
  <c r="BQ22" i="6"/>
  <c r="BQ36" i="6"/>
  <c r="BQ21" i="6"/>
  <c r="BQ23" i="6"/>
  <c r="BQ46" i="6"/>
  <c r="BQ30" i="6"/>
  <c r="BQ35" i="6"/>
  <c r="BQ39" i="6"/>
  <c r="BQ42" i="6"/>
  <c r="BQ43" i="6"/>
  <c r="BQ34" i="6"/>
  <c r="BQ24" i="6"/>
  <c r="BQ44" i="6"/>
  <c r="BQ45" i="6"/>
  <c r="BQ48" i="6"/>
  <c r="BQ28" i="6"/>
  <c r="BQ40" i="6"/>
  <c r="BQ41" i="6"/>
  <c r="BQ37" i="6"/>
  <c r="BQ31" i="6"/>
  <c r="AV32" i="6"/>
  <c r="AV33" i="6"/>
  <c r="AV31" i="6"/>
  <c r="AV37" i="6"/>
  <c r="AV36" i="6"/>
  <c r="AV44" i="6"/>
  <c r="BE20" i="6"/>
  <c r="AP20" i="6"/>
  <c r="AS20" i="6"/>
  <c r="BI20" i="6"/>
  <c r="S20" i="6" s="1"/>
  <c r="BJ20" i="6"/>
  <c r="BH20" i="6"/>
  <c r="T41" i="6" l="1"/>
  <c r="T43" i="6"/>
  <c r="T42" i="6"/>
  <c r="T32" i="6"/>
  <c r="T30" i="6"/>
  <c r="T35" i="6"/>
  <c r="T29" i="6"/>
  <c r="S42" i="6"/>
  <c r="T36" i="6"/>
  <c r="T38" i="6"/>
  <c r="T25" i="6"/>
  <c r="T28" i="6"/>
  <c r="T27" i="6"/>
  <c r="T37" i="6"/>
  <c r="T47" i="6"/>
  <c r="T21" i="6"/>
  <c r="T40" i="6"/>
  <c r="T24" i="6"/>
  <c r="T44" i="6"/>
  <c r="T33" i="6"/>
  <c r="T39" i="6"/>
  <c r="T26" i="6"/>
  <c r="R31" i="6"/>
  <c r="R34" i="6"/>
  <c r="R37" i="6"/>
  <c r="R36" i="6"/>
  <c r="R33" i="6"/>
  <c r="R32" i="6"/>
  <c r="T22" i="6"/>
  <c r="R44" i="6"/>
  <c r="R25" i="6"/>
  <c r="R48" i="6"/>
  <c r="T23" i="6"/>
  <c r="T20" i="6"/>
  <c r="AV35" i="6"/>
  <c r="R35" i="6" s="1"/>
  <c r="AV21" i="6"/>
  <c r="R21" i="6" s="1"/>
  <c r="AV25" i="6"/>
  <c r="AV41" i="6"/>
  <c r="R41" i="6" s="1"/>
  <c r="AV48" i="6"/>
  <c r="AV23" i="6"/>
  <c r="R23" i="6" s="1"/>
  <c r="AV29" i="6"/>
  <c r="R29" i="6" s="1"/>
  <c r="AV43" i="6"/>
  <c r="R43" i="6" s="1"/>
  <c r="AV39" i="6"/>
  <c r="R39" i="6" s="1"/>
  <c r="AV47" i="6"/>
  <c r="R47" i="6" s="1"/>
  <c r="AV27" i="6"/>
  <c r="R27" i="6" s="1"/>
  <c r="AV26" i="6"/>
  <c r="R26" i="6" s="1"/>
  <c r="AV45" i="6"/>
  <c r="R45" i="6" s="1"/>
  <c r="AV24" i="6"/>
  <c r="R24" i="6" s="1"/>
  <c r="AV28" i="6"/>
  <c r="R28" i="6" s="1"/>
  <c r="AV20" i="6"/>
  <c r="R20" i="6" s="1"/>
  <c r="AV40" i="6"/>
  <c r="R40" i="6" s="1"/>
  <c r="AV38" i="6"/>
  <c r="R38" i="6" s="1"/>
  <c r="AV42" i="6"/>
  <c r="R42" i="6" s="1"/>
  <c r="AV30" i="6"/>
  <c r="R30" i="6" s="1"/>
  <c r="AV46" i="6"/>
  <c r="R46" i="6" s="1"/>
  <c r="AV22" i="6"/>
  <c r="R22" i="6"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<sst xmlns="http://schemas.openxmlformats.org/spreadsheetml/2006/main" count="276" uniqueCount="164">
  <si>
    <t>Pb</t>
  </si>
  <si>
    <t>ERV (µg/L)</t>
  </si>
  <si>
    <t>Volume of a 1 mm-sphere (mm3)</t>
  </si>
  <si>
    <t>Weight of a 1mm-sphere (in µg)</t>
  </si>
  <si>
    <t>SSA (mm2/mg)</t>
  </si>
  <si>
    <t>Surface Area of a 1 mm-sphere (mm2)</t>
  </si>
  <si>
    <t>Specific Surface area that releases ERV</t>
  </si>
  <si>
    <t>SAL</t>
  </si>
  <si>
    <t>Metal</t>
  </si>
  <si>
    <t>Critical SSA (mm2/mg)</t>
  </si>
  <si>
    <t>Loading (as SA; mm2/L)</t>
  </si>
  <si>
    <t>Cu</t>
  </si>
  <si>
    <t>Co</t>
  </si>
  <si>
    <t>Cd</t>
  </si>
  <si>
    <t>Zn</t>
  </si>
  <si>
    <t>Ni</t>
  </si>
  <si>
    <t>Metal-density (µg/mm3)</t>
  </si>
  <si>
    <t>Ag</t>
  </si>
  <si>
    <t>Lowest if multiple</t>
  </si>
  <si>
    <t>Reference</t>
  </si>
  <si>
    <t>Percentage</t>
  </si>
  <si>
    <t>Acute Reference database pure metals</t>
  </si>
  <si>
    <t>Chronic Reference database pure metals</t>
  </si>
  <si>
    <t>(mm2/mg)</t>
  </si>
  <si>
    <t>As</t>
  </si>
  <si>
    <t>%  Ag</t>
  </si>
  <si>
    <t>% As</t>
  </si>
  <si>
    <t>% Cd</t>
  </si>
  <si>
    <t>% Co</t>
  </si>
  <si>
    <t>% Cr</t>
  </si>
  <si>
    <t>% Cu</t>
  </si>
  <si>
    <t>% Pb</t>
  </si>
  <si>
    <t>% Ni</t>
  </si>
  <si>
    <t>%Zn</t>
  </si>
  <si>
    <t>Selected critical SSA</t>
  </si>
  <si>
    <t>Cr</t>
  </si>
  <si>
    <t>T/Dp results</t>
  </si>
  <si>
    <t>T/Dp results - loading of 0.1 mg/L</t>
  </si>
  <si>
    <t>Acute 1</t>
  </si>
  <si>
    <t>Chronic 1</t>
  </si>
  <si>
    <t>Chronic 2</t>
  </si>
  <si>
    <t>V</t>
  </si>
  <si>
    <t>% V</t>
  </si>
  <si>
    <t>Metal-release</t>
  </si>
  <si>
    <t>µg/L</t>
  </si>
  <si>
    <t>µg Me/mm2</t>
  </si>
  <si>
    <t>Surface area of 1 mg</t>
  </si>
  <si>
    <t>mm2</t>
  </si>
  <si>
    <t>mg</t>
  </si>
  <si>
    <t>Loading in T/Dp (as SA; mm2/L)</t>
  </si>
  <si>
    <t>mg/L</t>
  </si>
  <si>
    <t>Reference loading for Acute 1</t>
  </si>
  <si>
    <t>Loading in T/Dp test</t>
  </si>
  <si>
    <t>Se</t>
  </si>
  <si>
    <t>Hg</t>
  </si>
  <si>
    <t>density of amorphous Se; gray Se has a density of 4810 µg/mm3</t>
  </si>
  <si>
    <t>% Hg</t>
  </si>
  <si>
    <t>% Se</t>
  </si>
  <si>
    <t>%Te</t>
  </si>
  <si>
    <t>Calculated metal-specific SSA of the inorganic material/good</t>
  </si>
  <si>
    <t>Silver (Ag)</t>
  </si>
  <si>
    <t>mm2/mg</t>
  </si>
  <si>
    <t>Arsenic (As)</t>
  </si>
  <si>
    <t>Cadmium (Cd)</t>
  </si>
  <si>
    <t>Cobalt (Co)</t>
  </si>
  <si>
    <t>Chromium (Cr)</t>
  </si>
  <si>
    <t>Copper (Cu)</t>
  </si>
  <si>
    <t>Mercury (Hg)</t>
  </si>
  <si>
    <t>Nickel (Ni)</t>
  </si>
  <si>
    <t>Lead (Pb)</t>
  </si>
  <si>
    <t>Selenium (Se)</t>
  </si>
  <si>
    <t>Vanadium (V)</t>
  </si>
  <si>
    <t>Zinc (Zn)</t>
  </si>
  <si>
    <t>Silver</t>
  </si>
  <si>
    <t>Critical Surface Area (mm2/mg)</t>
  </si>
  <si>
    <t>Cadmium</t>
  </si>
  <si>
    <t>Chromium</t>
  </si>
  <si>
    <t>Mercury</t>
  </si>
  <si>
    <t>Lead</t>
  </si>
  <si>
    <t>Selenium</t>
  </si>
  <si>
    <t>Vanadium</t>
  </si>
  <si>
    <t>Zinc</t>
  </si>
  <si>
    <t>Nickel</t>
  </si>
  <si>
    <t>Copper</t>
  </si>
  <si>
    <t>Cobalt</t>
  </si>
  <si>
    <t>Arsenic</t>
  </si>
  <si>
    <t>DO NOT MODIFY THIS LINE !!</t>
  </si>
  <si>
    <t>Cd - generic massive 100% available</t>
  </si>
  <si>
    <t>Co - generic massive 100% available</t>
  </si>
  <si>
    <t>Cu - generic massive 100% available</t>
  </si>
  <si>
    <t>Ni - generic massive 100% available</t>
  </si>
  <si>
    <t>Hg - generic massive 100% available</t>
  </si>
  <si>
    <t>Pb - generic massive 100% available</t>
  </si>
  <si>
    <t>Se - generic massive 100% available</t>
  </si>
  <si>
    <t>V - generic massive 100% available</t>
  </si>
  <si>
    <t>Zn - generic massive 100% available</t>
  </si>
  <si>
    <t>As - generic massive 100% available</t>
  </si>
  <si>
    <t>Ag - generic massive 100% available</t>
  </si>
  <si>
    <t>Cr - generic massive 100% available</t>
  </si>
  <si>
    <t>Weight (in mg)</t>
  </si>
  <si>
    <t>Hypothetical material</t>
  </si>
  <si>
    <t>Surface (in mm2)</t>
  </si>
  <si>
    <t>Ag - reference CSA</t>
  </si>
  <si>
    <t>As - reference CSA Chr1</t>
  </si>
  <si>
    <t>Cd - reference CSA Chr1</t>
  </si>
  <si>
    <t>Co - reference CSA Chr1</t>
  </si>
  <si>
    <t>Cr - reference CSA Chr1</t>
  </si>
  <si>
    <t>Cu - reference CSA Chr1</t>
  </si>
  <si>
    <t>Hg - reference CSA Chr1</t>
  </si>
  <si>
    <t>Ni - reference CSA Chr1</t>
  </si>
  <si>
    <t>Pb - reference CSA Chr1</t>
  </si>
  <si>
    <t>Se - reference CSA Chr1</t>
  </si>
  <si>
    <t>V- reference CSA Chr1</t>
  </si>
  <si>
    <t>Zn - reference CSA Chr1</t>
  </si>
  <si>
    <t>V - reference CSA Chr2</t>
  </si>
  <si>
    <t>Zn - reference CSA Chr2</t>
  </si>
  <si>
    <t>Se - reference CSA Chr2</t>
  </si>
  <si>
    <t>Pb - reference CSA Chr2</t>
  </si>
  <si>
    <t>Ni - reference CSA Chr2</t>
  </si>
  <si>
    <t>Hg - reference CSA Chr2</t>
  </si>
  <si>
    <t>Cu - reference CSA Chr2</t>
  </si>
  <si>
    <t>Cr - reference CSA Chr2</t>
  </si>
  <si>
    <t>Co - reference CSA Chr2</t>
  </si>
  <si>
    <t>Cd - reference CSA Chr2</t>
  </si>
  <si>
    <t>As - reference CSA Chr2</t>
  </si>
  <si>
    <t>Ag - reference CSA Chr2</t>
  </si>
  <si>
    <t>Zn - reference CSA Acute</t>
  </si>
  <si>
    <t>V - reference CSA Acute</t>
  </si>
  <si>
    <t>Se - reference CSA Acute</t>
  </si>
  <si>
    <t>Pb - reference CSA Acute</t>
  </si>
  <si>
    <t>Ni - reference CSA Acute</t>
  </si>
  <si>
    <t>Hg - reference CSA Acute</t>
  </si>
  <si>
    <t>Cu - reference CSA Acute</t>
  </si>
  <si>
    <t>Cr - reference CSA Acute</t>
  </si>
  <si>
    <t>Co - reference CSA Acute</t>
  </si>
  <si>
    <t>Cd - reference CSA Acute</t>
  </si>
  <si>
    <t>As - reference CSA Acute</t>
  </si>
  <si>
    <t>Ag - reference CSA Acute</t>
  </si>
  <si>
    <t>T/Dp results - loading for Chr.2 assessment</t>
  </si>
  <si>
    <t>Material - description</t>
  </si>
  <si>
    <t>ADR-classification tool</t>
  </si>
  <si>
    <t>The tool is based on metal-specific reference critical surface areas (CSA) for pure metals</t>
  </si>
  <si>
    <t xml:space="preserve">                not Classified if value &lt; 1</t>
  </si>
  <si>
    <t xml:space="preserve">CSA: smallest surface which releases a a metal concentration that warrants an environmental classification </t>
  </si>
  <si>
    <t>Column A:</t>
  </si>
  <si>
    <t>Description of the material</t>
  </si>
  <si>
    <t>Column B:</t>
  </si>
  <si>
    <t>Column C:</t>
  </si>
  <si>
    <t>Surface of the material (in mm2)</t>
  </si>
  <si>
    <t>Weight of the material (in mg)</t>
  </si>
  <si>
    <t>Column D-P:</t>
  </si>
  <si>
    <t>percentage of hazardous metals in material (non-hazardous metals are not included)</t>
  </si>
  <si>
    <t>Column R-T:</t>
  </si>
  <si>
    <t>Outcome of the calculation (red = hazardous)</t>
  </si>
  <si>
    <t>First line:</t>
  </si>
  <si>
    <t>How to use the tool:</t>
  </si>
  <si>
    <t xml:space="preserve">Each environmental endpoint (Acute 1, Chronic 1, Chronic 2) has its own specific CSA, and they are based on reference ERVs and Me-release in relevant T/Dp test   </t>
  </si>
  <si>
    <t>Aq.Chronic 3 is not considered for ADR-purposes!</t>
  </si>
  <si>
    <t>No matrix-effects are considered</t>
  </si>
  <si>
    <t>Data were taken from the Multimetallic database, REACH Registration dossiers (ECHA dissemination website), or provided by metal associations</t>
  </si>
  <si>
    <t>Hypothetical example of a Pb-containing hazardous material (do not modify any info from column V onwards on this line)</t>
  </si>
  <si>
    <t>Please give input in Columns A to P</t>
  </si>
  <si>
    <t>All rights reserved. This software and its accompanying documentation are the intellectual property of ARCHE Consulting and Eurometaux. Unauthorized reproduction, distribution, modification, or use of any part of this tool is strictly prohibited without prior written permission from the copyright holders.</t>
  </si>
  <si>
    <t>Copyright © [2025] ARCHE Consulting and Eurometaux.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</si>
</sst>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0000"/>
    <numFmt numFmtId="167" formatCode="0.0000"/>
  </numFmts>
  <fonts count="9" x14ac:knownFonts="1">
    <font>
      <sz val="12"/>
      <color theme="1"/>
      <name val="Aptos Narrow"/>
      <family val="2"/>
      <scheme val="minor"/>
    </font>
    <font>
      <b/>
      <sz val="12"/>
      <color theme="1"/>
      <name val="Aptos Narrow"/>
      <scheme val="minor"/>
    </font>
    <font>
      <sz val="12"/>
      <color rgb="FF000000"/>
      <name val="Aptos Narrow"/>
      <family val="2"/>
      <scheme val="minor"/>
    </font>
    <font>
      <b/>
      <sz val="12"/>
      <color rgb="FF000000"/>
      <name val="Aptos Narrow"/>
      <scheme val="minor"/>
    </font>
    <font>
      <b/>
      <sz val="12"/>
      <color rgb="FFC00000"/>
      <name val="Aptos Narrow"/>
      <scheme val="minor"/>
    </font>
    <font>
      <sz val="12"/>
      <color theme="1"/>
      <name val="Aptos Narrow"/>
      <scheme val="minor"/>
    </font>
    <font>
      <b/>
      <sz val="12"/>
      <color rgb="FFFF0000"/>
      <name val="Aptos Narrow"/>
      <scheme val="minor"/>
    </font>
    <font>
      <b/>
      <sz val="12"/>
      <color rgb="FFFFFF00"/>
      <name val="Aptos Narrow"/>
      <scheme val="minor"/>
    </font>
    <font>
      <b/>
      <sz val="12"/>
      <color theme="1"/>
      <name val="Aptos Narrow"/>
      <family val="2"/>
      <scheme val="minor"/>
    </font>
  </fonts>
  <fills count="16">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1"/>
        <bgColor indexed="64"/>
      </patternFill>
    </fill>
    <fill>
      <patternFill patternType="solid">
        <fgColor theme="3" tint="0.89999084444715716"/>
        <bgColor indexed="64"/>
      </patternFill>
    </fill>
    <fill>
      <patternFill patternType="solid">
        <fgColor theme="6" tint="0.79998168889431442"/>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94DCF8"/>
        <bgColor rgb="FF000000"/>
      </patternFill>
    </fill>
    <fill>
      <patternFill patternType="solid">
        <fgColor rgb="FF0070C0"/>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82">
    <xf numFmtId="0" fontId="0" fillId="0" borderId="0" xfId="0"/>
    <xf numFmtId="0" fontId="0" fillId="0" borderId="0" xfId="0" applyAlignment="1">
      <alignment horizontal="center"/>
    </xf>
    <xf numFmtId="0" fontId="1" fillId="0" borderId="0" xfId="0" applyFont="1" applyAlignment="1">
      <alignment horizontal="center"/>
    </xf>
    <xf numFmtId="0" fontId="1" fillId="0" borderId="0" xfId="0" applyFont="1"/>
    <xf numFmtId="166" fontId="0" fillId="0" borderId="0" xfId="0" applyNumberFormat="1" applyAlignment="1">
      <alignment horizontal="center"/>
    </xf>
    <xf numFmtId="167" fontId="0" fillId="0" borderId="0" xfId="0" applyNumberFormat="1" applyAlignment="1">
      <alignment horizontal="center"/>
    </xf>
    <xf numFmtId="165" fontId="0" fillId="2" borderId="0" xfId="0" applyNumberFormat="1" applyFill="1" applyAlignment="1">
      <alignment horizontal="center"/>
    </xf>
    <xf numFmtId="164" fontId="0" fillId="3" borderId="0" xfId="0" applyNumberFormat="1" applyFill="1" applyAlignment="1">
      <alignment horizontal="center"/>
    </xf>
    <xf numFmtId="0" fontId="1" fillId="4" borderId="0" xfId="0" applyFont="1" applyFill="1"/>
    <xf numFmtId="0" fontId="0" fillId="6" borderId="0" xfId="0" applyFill="1"/>
    <xf numFmtId="0" fontId="4" fillId="4" borderId="0" xfId="0" applyFont="1" applyFill="1"/>
    <xf numFmtId="0" fontId="4" fillId="4" borderId="0" xfId="0" applyFont="1" applyFill="1" applyAlignment="1">
      <alignment horizontal="center"/>
    </xf>
    <xf numFmtId="0" fontId="1" fillId="8" borderId="0" xfId="0" applyFont="1" applyFill="1" applyAlignment="1">
      <alignment horizontal="center"/>
    </xf>
    <xf numFmtId="167" fontId="1" fillId="7" borderId="0" xfId="0" applyNumberFormat="1" applyFont="1" applyFill="1" applyAlignment="1">
      <alignment horizontal="center"/>
    </xf>
    <xf numFmtId="0" fontId="3" fillId="0" borderId="0" xfId="0" applyFont="1" applyAlignment="1">
      <alignment horizontal="center"/>
    </xf>
    <xf numFmtId="167" fontId="1" fillId="7" borderId="2" xfId="0" applyNumberFormat="1" applyFont="1" applyFill="1" applyBorder="1" applyAlignment="1">
      <alignment horizontal="center"/>
    </xf>
    <xf numFmtId="167" fontId="0" fillId="8" borderId="1" xfId="0" applyNumberFormat="1" applyFill="1" applyBorder="1" applyAlignment="1">
      <alignment horizontal="center"/>
    </xf>
    <xf numFmtId="0" fontId="1" fillId="8" borderId="1" xfId="0" applyFont="1" applyFill="1" applyBorder="1" applyAlignment="1">
      <alignment horizontal="center"/>
    </xf>
    <xf numFmtId="0" fontId="0" fillId="8" borderId="1" xfId="0" applyFill="1" applyBorder="1" applyAlignment="1">
      <alignment horizontal="center"/>
    </xf>
    <xf numFmtId="0" fontId="0" fillId="8" borderId="1" xfId="0" applyFill="1" applyBorder="1"/>
    <xf numFmtId="164" fontId="0" fillId="8" borderId="1" xfId="0" applyNumberFormat="1" applyFill="1" applyBorder="1" applyAlignment="1">
      <alignment horizontal="center"/>
    </xf>
    <xf numFmtId="0" fontId="5" fillId="8" borderId="1" xfId="0" applyFont="1" applyFill="1" applyBorder="1" applyAlignment="1">
      <alignment horizontal="center"/>
    </xf>
    <xf numFmtId="165" fontId="0" fillId="8" borderId="1" xfId="0" applyNumberFormat="1" applyFill="1" applyBorder="1" applyAlignment="1">
      <alignment horizontal="center"/>
    </xf>
    <xf numFmtId="0" fontId="1" fillId="6" borderId="0" xfId="0" applyFont="1" applyFill="1" applyAlignment="1">
      <alignment horizontal="center"/>
    </xf>
    <xf numFmtId="0" fontId="0" fillId="6" borderId="0" xfId="0" applyFill="1" applyAlignment="1">
      <alignment horizontal="center"/>
    </xf>
    <xf numFmtId="164" fontId="0" fillId="6" borderId="0" xfId="0" applyNumberFormat="1" applyFill="1" applyAlignment="1">
      <alignment horizontal="center"/>
    </xf>
    <xf numFmtId="165" fontId="0" fillId="6" borderId="0" xfId="0" applyNumberFormat="1" applyFill="1" applyAlignment="1">
      <alignment horizontal="center"/>
    </xf>
    <xf numFmtId="167" fontId="0" fillId="6" borderId="0" xfId="0" applyNumberFormat="1" applyFill="1" applyAlignment="1">
      <alignment horizontal="center"/>
    </xf>
    <xf numFmtId="0" fontId="5" fillId="6" borderId="0" xfId="0" applyFont="1" applyFill="1"/>
    <xf numFmtId="9" fontId="5" fillId="6" borderId="0" xfId="0" applyNumberFormat="1" applyFont="1" applyFill="1" applyAlignment="1">
      <alignment horizontal="center"/>
    </xf>
    <xf numFmtId="2" fontId="0" fillId="8" borderId="1" xfId="0" applyNumberFormat="1" applyFill="1" applyBorder="1" applyAlignment="1">
      <alignment horizontal="center"/>
    </xf>
    <xf numFmtId="1" fontId="0" fillId="8" borderId="1" xfId="0" applyNumberFormat="1" applyFill="1" applyBorder="1" applyAlignment="1">
      <alignment horizontal="center"/>
    </xf>
    <xf numFmtId="0" fontId="0" fillId="0" borderId="0" xfId="0" applyProtection="1">
      <protection locked="0"/>
    </xf>
    <xf numFmtId="0" fontId="1" fillId="0" borderId="0" xfId="0" applyFont="1" applyAlignment="1" applyProtection="1">
      <alignment horizontal="center"/>
      <protection locked="0"/>
    </xf>
    <xf numFmtId="0" fontId="1" fillId="9" borderId="0" xfId="0" applyFont="1" applyFill="1" applyAlignment="1" applyProtection="1">
      <alignment horizontal="center"/>
      <protection locked="0"/>
    </xf>
    <xf numFmtId="0" fontId="1" fillId="11" borderId="0" xfId="0" applyFont="1" applyFill="1" applyAlignment="1" applyProtection="1">
      <alignment horizontal="center"/>
      <protection locked="0"/>
    </xf>
    <xf numFmtId="0" fontId="0" fillId="11" borderId="0" xfId="0" applyFill="1" applyProtection="1">
      <protection locked="0"/>
    </xf>
    <xf numFmtId="0" fontId="3" fillId="13" borderId="0" xfId="0" applyFont="1" applyFill="1" applyAlignment="1" applyProtection="1">
      <alignment horizontal="center"/>
      <protection locked="0"/>
    </xf>
    <xf numFmtId="0" fontId="2" fillId="13" borderId="0" xfId="0" applyFont="1" applyFill="1" applyProtection="1">
      <protection locked="0"/>
    </xf>
    <xf numFmtId="0" fontId="1" fillId="12" borderId="0" xfId="0" applyFont="1" applyFill="1" applyAlignment="1" applyProtection="1">
      <alignment horizontal="center"/>
      <protection locked="0"/>
    </xf>
    <xf numFmtId="0" fontId="0" fillId="12" borderId="0" xfId="0" applyFill="1" applyProtection="1">
      <protection locked="0"/>
    </xf>
    <xf numFmtId="0" fontId="1" fillId="2" borderId="3" xfId="0" applyFont="1" applyFill="1" applyBorder="1" applyProtection="1">
      <protection locked="0"/>
    </xf>
    <xf numFmtId="0" fontId="1" fillId="2" borderId="4" xfId="0" applyFont="1" applyFill="1" applyBorder="1" applyProtection="1">
      <protection locked="0"/>
    </xf>
    <xf numFmtId="0" fontId="5" fillId="2" borderId="2" xfId="0" applyFont="1" applyFill="1" applyBorder="1" applyProtection="1">
      <protection locked="0"/>
    </xf>
    <xf numFmtId="0" fontId="7" fillId="14" borderId="0" xfId="0" applyFont="1" applyFill="1" applyProtection="1">
      <protection locked="0"/>
    </xf>
    <xf numFmtId="0" fontId="7" fillId="14" borderId="0" xfId="0" applyFont="1" applyFill="1" applyAlignment="1" applyProtection="1">
      <alignment horizontal="center"/>
      <protection locked="0"/>
    </xf>
    <xf numFmtId="0" fontId="1" fillId="3" borderId="3" xfId="0" applyFont="1" applyFill="1" applyBorder="1" applyAlignment="1" applyProtection="1">
      <alignment horizontal="center"/>
      <protection locked="0"/>
    </xf>
    <xf numFmtId="0" fontId="1" fillId="3" borderId="4" xfId="0" applyFont="1" applyFill="1" applyBorder="1" applyAlignment="1" applyProtection="1">
      <alignment horizontal="center"/>
      <protection locked="0"/>
    </xf>
    <xf numFmtId="0" fontId="1" fillId="3" borderId="2" xfId="0" applyFont="1" applyFill="1" applyBorder="1" applyAlignment="1" applyProtection="1">
      <alignment horizontal="center"/>
      <protection locked="0"/>
    </xf>
    <xf numFmtId="0" fontId="0" fillId="0" borderId="0" xfId="0" applyAlignment="1" applyProtection="1">
      <alignment horizontal="center"/>
      <protection locked="0"/>
    </xf>
    <xf numFmtId="2" fontId="0" fillId="0" borderId="0" xfId="0" applyNumberFormat="1" applyAlignment="1" applyProtection="1">
      <alignment horizontal="center"/>
      <protection locked="0"/>
    </xf>
    <xf numFmtId="166" fontId="6" fillId="2" borderId="0" xfId="0" applyNumberFormat="1" applyFont="1" applyFill="1" applyAlignment="1" applyProtection="1">
      <alignment horizontal="center"/>
      <protection locked="0"/>
    </xf>
    <xf numFmtId="166" fontId="0" fillId="5" borderId="0" xfId="0" applyNumberFormat="1" applyFill="1" applyAlignment="1" applyProtection="1">
      <alignment horizontal="center"/>
      <protection locked="0"/>
    </xf>
    <xf numFmtId="164" fontId="0" fillId="4" borderId="0" xfId="0" applyNumberFormat="1" applyFill="1" applyAlignment="1" applyProtection="1">
      <alignment horizontal="center"/>
      <protection locked="0"/>
    </xf>
    <xf numFmtId="167" fontId="0" fillId="4" borderId="0" xfId="0" applyNumberFormat="1" applyFill="1" applyAlignment="1" applyProtection="1">
      <alignment horizontal="center"/>
      <protection locked="0"/>
    </xf>
    <xf numFmtId="167" fontId="0" fillId="5" borderId="0" xfId="0" applyNumberFormat="1" applyFill="1" applyAlignment="1" applyProtection="1">
      <alignment horizontal="center"/>
      <protection locked="0"/>
    </xf>
    <xf numFmtId="166" fontId="0" fillId="4" borderId="0" xfId="0" applyNumberFormat="1" applyFill="1" applyAlignment="1" applyProtection="1">
      <alignment horizontal="center"/>
      <protection locked="0"/>
    </xf>
    <xf numFmtId="164" fontId="0" fillId="5" borderId="0" xfId="0" applyNumberFormat="1" applyFill="1" applyAlignment="1" applyProtection="1">
      <alignment horizontal="center"/>
      <protection locked="0"/>
    </xf>
    <xf numFmtId="165" fontId="0" fillId="0" borderId="0" xfId="0" applyNumberFormat="1" applyAlignment="1" applyProtection="1">
      <alignment horizontal="center"/>
      <protection locked="0"/>
    </xf>
    <xf numFmtId="166" fontId="0" fillId="0" borderId="0" xfId="0" applyNumberFormat="1" applyAlignment="1" applyProtection="1">
      <alignment horizontal="center"/>
      <protection locked="0"/>
    </xf>
    <xf numFmtId="164" fontId="0" fillId="0" borderId="0" xfId="0" applyNumberFormat="1" applyAlignment="1" applyProtection="1">
      <alignment horizontal="center"/>
      <protection locked="0"/>
    </xf>
    <xf numFmtId="167" fontId="0" fillId="0" borderId="0" xfId="0" applyNumberFormat="1" applyAlignment="1" applyProtection="1">
      <alignment horizontal="center"/>
      <protection locked="0"/>
    </xf>
    <xf numFmtId="0" fontId="1" fillId="4" borderId="5" xfId="0" applyFont="1" applyFill="1" applyBorder="1"/>
    <xf numFmtId="0" fontId="1" fillId="15" borderId="6" xfId="0" applyFont="1" applyFill="1" applyBorder="1"/>
    <xf numFmtId="0" fontId="5" fillId="15" borderId="7" xfId="0" applyFont="1" applyFill="1" applyBorder="1"/>
    <xf numFmtId="0" fontId="5" fillId="15" borderId="8" xfId="0" applyFont="1" applyFill="1" applyBorder="1"/>
    <xf numFmtId="0" fontId="1" fillId="15" borderId="9" xfId="0" applyFont="1" applyFill="1" applyBorder="1"/>
    <xf numFmtId="0" fontId="5" fillId="15" borderId="0" xfId="0" applyFont="1" applyFill="1"/>
    <xf numFmtId="0" fontId="5" fillId="15" borderId="10" xfId="0" applyFont="1" applyFill="1" applyBorder="1"/>
    <xf numFmtId="0" fontId="5" fillId="15" borderId="9" xfId="0" applyFont="1" applyFill="1" applyBorder="1"/>
    <xf numFmtId="0" fontId="5" fillId="15" borderId="11" xfId="0" applyFont="1" applyFill="1" applyBorder="1"/>
    <xf numFmtId="0" fontId="5" fillId="15" borderId="12" xfId="0" applyFont="1" applyFill="1" applyBorder="1"/>
    <xf numFmtId="0" fontId="5" fillId="15" borderId="13" xfId="0" applyFont="1" applyFill="1" applyBorder="1"/>
    <xf numFmtId="0" fontId="1" fillId="10" borderId="0" xfId="0" applyFont="1" applyFill="1" applyAlignment="1">
      <alignment horizontal="center"/>
    </xf>
    <xf numFmtId="0" fontId="0" fillId="10" borderId="0" xfId="0" applyFill="1"/>
    <xf numFmtId="0" fontId="1" fillId="10" borderId="0" xfId="0" applyFont="1" applyFill="1" applyAlignment="1">
      <alignment horizontal="left"/>
    </xf>
    <xf numFmtId="0" fontId="1" fillId="10" borderId="0" xfId="0" applyFont="1" applyFill="1"/>
    <xf numFmtId="166" fontId="0" fillId="8" borderId="0" xfId="0" applyNumberFormat="1" applyFill="1" applyAlignment="1">
      <alignment horizontal="center"/>
    </xf>
    <xf numFmtId="0" fontId="0" fillId="0" borderId="0" xfId="0" applyAlignment="1">
      <alignment horizontal="center"/>
    </xf>
    <xf numFmtId="0" fontId="8" fillId="15" borderId="14" xfId="0" applyFont="1" applyFill="1" applyBorder="1"/>
    <xf numFmtId="0" fontId="0" fillId="15" borderId="15" xfId="0" applyFill="1" applyBorder="1"/>
    <xf numFmtId="0" fontId="0" fillId="15" borderId="16" xfId="0" applyFill="1" applyBorder="1" applyAlignment="1">
      <alignment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5" Type="http://schemas.openxmlformats.org/officeDocument/2006/relationships/customXml" Target="../customXml/item3.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 Id="rId14" Type="http://schemas.openxmlformats.org/officeDocument/2006/relationships/customXml" Target="../customXml/item2.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E8448-B699-9849-B25E-0DC9F32ED5FB}">
  <dimension ref="A1:A3"/>
  <sheetViews>
    <sheetView tabSelected="1" workbookViewId="0">
      <selection activeCell="B21" sqref="B21"/>
    </sheetView>
  </sheetViews>
  <sheetFormatPr baseColWidth="10" defaultRowHeight="16" x14ac:dyDescent="0.2"/>
  <cols>
    <col min="1" max="1" width="84.5" customWidth="1"/>
  </cols>
  <sheetData>
    <row r="1" spans="1:1" x14ac:dyDescent="0.2">
      <c r="A1" s="79" t="s">
        <v>163</v>
      </c>
    </row>
    <row r="2" spans="1:1" x14ac:dyDescent="0.2">
      <c r="A2" s="80"/>
    </row>
    <row r="3" spans="1:1" ht="52" thickBot="1" x14ac:dyDescent="0.25">
      <c r="A3" s="81" t="s">
        <v>162</v>
      </c>
    </row>
  </sheetData>
  <sheetProtection algorithmName="SHA-512" hashValue="u5QQGDNm/HqjyrGD+pYEb/WQk1V8R8IqGlhGvWT98yXZAy//f5saZNnjxgfqqsYBXLce3eVPE+YoCKoLI5OXBg==" saltValue="vz9SlYI1CjuV/R2Gl6mrtw=="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A4CF2-5FFC-AA47-8E84-AC440FE612C0}">
  <dimension ref="A1:BS127"/>
  <sheetViews>
    <sheetView zoomScaleNormal="100" workbookViewId="0">
      <selection activeCell="K27" sqref="K27"/>
    </sheetView>
  </sheetViews>
  <sheetFormatPr baseColWidth="10" defaultRowHeight="16" x14ac:dyDescent="0.2"/>
  <cols>
    <col min="1" max="1" width="26.1640625" bestFit="1" customWidth="1"/>
    <col min="2" max="2" width="18.1640625" bestFit="1" customWidth="1"/>
    <col min="3" max="3" width="16.83203125" bestFit="1" customWidth="1"/>
    <col min="4" max="16" width="7.83203125" customWidth="1"/>
    <col min="17" max="17" width="9.83203125" bestFit="1" customWidth="1"/>
    <col min="18" max="18" width="11.1640625" customWidth="1"/>
    <col min="19" max="19" width="10.1640625" customWidth="1"/>
    <col min="20" max="21" width="9.83203125" customWidth="1"/>
    <col min="22" max="33" width="12.5" customWidth="1"/>
    <col min="34" max="34" width="15.33203125" customWidth="1"/>
    <col min="35" max="35" width="24.83203125" bestFit="1" customWidth="1"/>
    <col min="36" max="41" width="16.6640625" customWidth="1"/>
    <col min="42" max="47" width="16.83203125" customWidth="1"/>
    <col min="48" max="50" width="16.5" customWidth="1"/>
    <col min="51" max="56" width="16.83203125" customWidth="1"/>
    <col min="57" max="59" width="16.33203125" customWidth="1"/>
    <col min="60" max="65" width="16.6640625" customWidth="1"/>
    <col min="66" max="71" width="16.5" customWidth="1"/>
    <col min="72" max="72" width="7.6640625" bestFit="1" customWidth="1"/>
  </cols>
  <sheetData>
    <row r="1" spans="1:71" ht="17" thickBot="1" x14ac:dyDescent="0.25">
      <c r="A1" s="62" t="s">
        <v>140</v>
      </c>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row>
    <row r="2" spans="1:71" x14ac:dyDescent="0.2">
      <c r="A2" s="63" t="s">
        <v>141</v>
      </c>
      <c r="B2" s="64"/>
      <c r="C2" s="64"/>
      <c r="D2" s="64"/>
      <c r="E2" s="64"/>
      <c r="F2" s="64"/>
      <c r="G2" s="64"/>
      <c r="H2" s="64"/>
      <c r="I2" s="64"/>
      <c r="J2" s="64"/>
      <c r="K2" s="64"/>
      <c r="L2" s="64"/>
      <c r="M2" s="65"/>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row>
    <row r="3" spans="1:71" x14ac:dyDescent="0.2">
      <c r="A3" s="66" t="s">
        <v>143</v>
      </c>
      <c r="B3" s="67"/>
      <c r="C3" s="67"/>
      <c r="D3" s="67"/>
      <c r="E3" s="67"/>
      <c r="F3" s="67"/>
      <c r="G3" s="67"/>
      <c r="H3" s="67"/>
      <c r="I3" s="67"/>
      <c r="J3" s="67"/>
      <c r="K3" s="67"/>
      <c r="L3" s="67"/>
      <c r="M3" s="68"/>
      <c r="P3" s="78" t="e" vm="1">
        <v>#VALUE!</v>
      </c>
      <c r="Q3" s="78"/>
      <c r="R3" s="78"/>
      <c r="S3" s="78"/>
      <c r="T3" s="78"/>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row>
    <row r="4" spans="1:71" x14ac:dyDescent="0.2">
      <c r="A4" s="66" t="s">
        <v>156</v>
      </c>
      <c r="B4" s="67"/>
      <c r="C4" s="67"/>
      <c r="D4" s="67"/>
      <c r="E4" s="67"/>
      <c r="F4" s="67"/>
      <c r="G4" s="67"/>
      <c r="H4" s="67"/>
      <c r="I4" s="67"/>
      <c r="J4" s="67"/>
      <c r="K4" s="67"/>
      <c r="L4" s="67"/>
      <c r="M4" s="68"/>
      <c r="P4" s="78"/>
      <c r="Q4" s="78"/>
      <c r="R4" s="78"/>
      <c r="S4" s="78"/>
      <c r="T4" s="78"/>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row>
    <row r="5" spans="1:71" x14ac:dyDescent="0.2">
      <c r="A5" s="66" t="s">
        <v>157</v>
      </c>
      <c r="B5" s="67"/>
      <c r="C5" s="67"/>
      <c r="D5" s="67"/>
      <c r="E5" s="67"/>
      <c r="F5" s="67"/>
      <c r="G5" s="67"/>
      <c r="H5" s="67"/>
      <c r="I5" s="67"/>
      <c r="J5" s="67"/>
      <c r="K5" s="67"/>
      <c r="L5" s="67"/>
      <c r="M5" s="68"/>
      <c r="P5" s="78"/>
      <c r="Q5" s="78"/>
      <c r="R5" s="78"/>
      <c r="S5" s="78"/>
      <c r="T5" s="78"/>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row>
    <row r="6" spans="1:71" x14ac:dyDescent="0.2">
      <c r="A6" s="66" t="s">
        <v>159</v>
      </c>
      <c r="B6" s="67"/>
      <c r="C6" s="67"/>
      <c r="D6" s="67"/>
      <c r="E6" s="67"/>
      <c r="F6" s="67"/>
      <c r="G6" s="67"/>
      <c r="H6" s="67"/>
      <c r="I6" s="67"/>
      <c r="J6" s="67"/>
      <c r="K6" s="67"/>
      <c r="L6" s="67"/>
      <c r="M6" s="68"/>
      <c r="P6" s="78"/>
      <c r="Q6" s="78"/>
      <c r="R6" s="78"/>
      <c r="S6" s="78"/>
      <c r="T6" s="78"/>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row>
    <row r="7" spans="1:71" x14ac:dyDescent="0.2">
      <c r="A7" s="66" t="s">
        <v>158</v>
      </c>
      <c r="B7" s="67"/>
      <c r="C7" s="67"/>
      <c r="D7" s="67"/>
      <c r="E7" s="67"/>
      <c r="F7" s="67"/>
      <c r="G7" s="67"/>
      <c r="H7" s="67"/>
      <c r="I7" s="67"/>
      <c r="J7" s="67"/>
      <c r="K7" s="67"/>
      <c r="L7" s="67"/>
      <c r="M7" s="68"/>
      <c r="P7" s="78"/>
      <c r="Q7" s="78"/>
      <c r="R7" s="78"/>
      <c r="S7" s="78"/>
      <c r="T7" s="78"/>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row>
    <row r="8" spans="1:71" x14ac:dyDescent="0.2">
      <c r="A8" s="69"/>
      <c r="B8" s="67"/>
      <c r="C8" s="67"/>
      <c r="D8" s="67"/>
      <c r="E8" s="67"/>
      <c r="F8" s="67"/>
      <c r="G8" s="67"/>
      <c r="H8" s="67"/>
      <c r="I8" s="67"/>
      <c r="J8" s="67"/>
      <c r="K8" s="67"/>
      <c r="L8" s="67"/>
      <c r="M8" s="68"/>
      <c r="P8" s="78"/>
      <c r="Q8" s="78"/>
      <c r="R8" s="78"/>
      <c r="S8" s="78"/>
      <c r="T8" s="78"/>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row>
    <row r="9" spans="1:71" x14ac:dyDescent="0.2">
      <c r="A9" s="66" t="s">
        <v>155</v>
      </c>
      <c r="B9" s="67"/>
      <c r="C9" s="67"/>
      <c r="D9" s="67"/>
      <c r="E9" s="67"/>
      <c r="F9" s="67"/>
      <c r="G9" s="67"/>
      <c r="H9" s="67"/>
      <c r="I9" s="67"/>
      <c r="J9" s="67"/>
      <c r="K9" s="67"/>
      <c r="L9" s="67"/>
      <c r="M9" s="68"/>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row>
    <row r="10" spans="1:71" x14ac:dyDescent="0.2">
      <c r="A10" s="66" t="s">
        <v>161</v>
      </c>
      <c r="B10" s="67"/>
      <c r="C10" s="67"/>
      <c r="D10" s="67"/>
      <c r="E10" s="67"/>
      <c r="F10" s="67"/>
      <c r="G10" s="67"/>
      <c r="H10" s="67"/>
      <c r="I10" s="67"/>
      <c r="J10" s="67"/>
      <c r="K10" s="67"/>
      <c r="L10" s="67"/>
      <c r="M10" s="68"/>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row>
    <row r="11" spans="1:71" x14ac:dyDescent="0.2">
      <c r="A11" s="69" t="s">
        <v>144</v>
      </c>
      <c r="B11" s="67" t="s">
        <v>145</v>
      </c>
      <c r="C11" s="67"/>
      <c r="D11" s="67"/>
      <c r="E11" s="67"/>
      <c r="F11" s="67"/>
      <c r="G11" s="67"/>
      <c r="H11" s="67"/>
      <c r="I11" s="67"/>
      <c r="J11" s="67"/>
      <c r="K11" s="67"/>
      <c r="L11" s="67"/>
      <c r="M11" s="68"/>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row>
    <row r="12" spans="1:71" x14ac:dyDescent="0.2">
      <c r="A12" s="69" t="s">
        <v>146</v>
      </c>
      <c r="B12" s="67" t="s">
        <v>148</v>
      </c>
      <c r="C12" s="67"/>
      <c r="D12" s="67"/>
      <c r="E12" s="67"/>
      <c r="F12" s="67"/>
      <c r="G12" s="67"/>
      <c r="H12" s="67"/>
      <c r="I12" s="67"/>
      <c r="J12" s="67"/>
      <c r="K12" s="67"/>
      <c r="L12" s="67"/>
      <c r="M12" s="68"/>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row>
    <row r="13" spans="1:71" x14ac:dyDescent="0.2">
      <c r="A13" s="69" t="s">
        <v>147</v>
      </c>
      <c r="B13" s="67" t="s">
        <v>149</v>
      </c>
      <c r="C13" s="67"/>
      <c r="D13" s="67"/>
      <c r="E13" s="67"/>
      <c r="F13" s="67"/>
      <c r="G13" s="67"/>
      <c r="H13" s="67"/>
      <c r="I13" s="67"/>
      <c r="J13" s="67"/>
      <c r="K13" s="67"/>
      <c r="L13" s="67"/>
      <c r="M13" s="68"/>
      <c r="U13" s="32"/>
      <c r="V13" s="73"/>
      <c r="W13" s="74"/>
      <c r="X13" s="74"/>
      <c r="Y13" s="74"/>
      <c r="Z13" s="74"/>
      <c r="AA13" s="74"/>
      <c r="AB13" s="74"/>
      <c r="AC13" s="74"/>
      <c r="AD13" s="74"/>
      <c r="AE13" s="74"/>
      <c r="AF13" s="74"/>
      <c r="AG13" s="73"/>
      <c r="AH13" s="32"/>
      <c r="AI13" s="33"/>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row>
    <row r="14" spans="1:71" x14ac:dyDescent="0.2">
      <c r="A14" s="69" t="s">
        <v>150</v>
      </c>
      <c r="B14" s="67" t="s">
        <v>151</v>
      </c>
      <c r="C14" s="67"/>
      <c r="D14" s="67"/>
      <c r="E14" s="67"/>
      <c r="F14" s="67"/>
      <c r="G14" s="67"/>
      <c r="H14" s="67"/>
      <c r="I14" s="67"/>
      <c r="J14" s="67"/>
      <c r="K14" s="67"/>
      <c r="L14" s="67"/>
      <c r="M14" s="68"/>
      <c r="U14" s="32"/>
      <c r="V14" s="75" t="s">
        <v>59</v>
      </c>
      <c r="W14" s="74"/>
      <c r="X14" s="74"/>
      <c r="Y14" s="74"/>
      <c r="Z14" s="74"/>
      <c r="AA14" s="74"/>
      <c r="AB14" s="74"/>
      <c r="AC14" s="74"/>
      <c r="AD14" s="74"/>
      <c r="AE14" s="74"/>
      <c r="AF14" s="74"/>
      <c r="AG14" s="73"/>
      <c r="AH14" s="32"/>
      <c r="AI14" s="34"/>
      <c r="AJ14" s="35"/>
      <c r="AK14" s="35" t="s">
        <v>74</v>
      </c>
      <c r="AL14" s="36"/>
      <c r="AM14" s="37"/>
      <c r="AN14" s="37" t="s">
        <v>74</v>
      </c>
      <c r="AO14" s="38"/>
      <c r="AP14" s="35"/>
      <c r="AQ14" s="35" t="s">
        <v>74</v>
      </c>
      <c r="AR14" s="36"/>
      <c r="AS14" s="37"/>
      <c r="AT14" s="37" t="s">
        <v>74</v>
      </c>
      <c r="AU14" s="38"/>
      <c r="AV14" s="35"/>
      <c r="AW14" s="35" t="s">
        <v>74</v>
      </c>
      <c r="AX14" s="36"/>
      <c r="AY14" s="37"/>
      <c r="AZ14" s="37" t="s">
        <v>74</v>
      </c>
      <c r="BA14" s="38"/>
      <c r="BB14" s="35"/>
      <c r="BC14" s="35" t="s">
        <v>74</v>
      </c>
      <c r="BD14" s="36"/>
      <c r="BE14" s="37"/>
      <c r="BF14" s="37" t="s">
        <v>74</v>
      </c>
      <c r="BG14" s="38"/>
      <c r="BH14" s="35"/>
      <c r="BI14" s="35" t="s">
        <v>74</v>
      </c>
      <c r="BJ14" s="36"/>
      <c r="BK14" s="39"/>
      <c r="BL14" s="39" t="s">
        <v>74</v>
      </c>
      <c r="BM14" s="40"/>
      <c r="BN14" s="35"/>
      <c r="BO14" s="35" t="s">
        <v>74</v>
      </c>
      <c r="BP14" s="36"/>
      <c r="BQ14" s="39"/>
      <c r="BR14" s="39" t="s">
        <v>74</v>
      </c>
      <c r="BS14" s="40"/>
    </row>
    <row r="15" spans="1:71" x14ac:dyDescent="0.2">
      <c r="A15" s="69" t="s">
        <v>152</v>
      </c>
      <c r="B15" s="67" t="s">
        <v>153</v>
      </c>
      <c r="C15" s="67"/>
      <c r="D15" s="67"/>
      <c r="E15" s="67"/>
      <c r="F15" s="67"/>
      <c r="G15" s="67"/>
      <c r="H15" s="67"/>
      <c r="I15" s="67"/>
      <c r="J15" s="67"/>
      <c r="K15" s="67"/>
      <c r="L15" s="67"/>
      <c r="M15" s="68"/>
      <c r="U15" s="32"/>
      <c r="V15" s="75"/>
      <c r="W15" s="74"/>
      <c r="X15" s="74"/>
      <c r="Y15" s="74"/>
      <c r="Z15" s="74"/>
      <c r="AA15" s="74"/>
      <c r="AB15" s="74"/>
      <c r="AC15" s="74"/>
      <c r="AD15" s="74"/>
      <c r="AE15" s="74"/>
      <c r="AF15" s="74"/>
      <c r="AG15" s="73"/>
      <c r="AH15" s="32"/>
      <c r="AI15" s="34"/>
      <c r="AJ15" s="35"/>
      <c r="AK15" s="35"/>
      <c r="AL15" s="36"/>
      <c r="AM15" s="37"/>
      <c r="AN15" s="37"/>
      <c r="AO15" s="38"/>
      <c r="AP15" s="35"/>
      <c r="AQ15" s="35"/>
      <c r="AR15" s="36"/>
      <c r="AS15" s="37"/>
      <c r="AT15" s="37"/>
      <c r="AU15" s="38"/>
      <c r="AV15" s="35"/>
      <c r="AW15" s="35"/>
      <c r="AX15" s="36"/>
      <c r="AY15" s="37"/>
      <c r="AZ15" s="37"/>
      <c r="BA15" s="38"/>
      <c r="BB15" s="35"/>
      <c r="BC15" s="35"/>
      <c r="BD15" s="36"/>
      <c r="BE15" s="37"/>
      <c r="BF15" s="37"/>
      <c r="BG15" s="38"/>
      <c r="BH15" s="35"/>
      <c r="BI15" s="35"/>
      <c r="BJ15" s="36"/>
      <c r="BK15" s="39"/>
      <c r="BL15" s="39"/>
      <c r="BM15" s="40"/>
      <c r="BN15" s="35"/>
      <c r="BO15" s="35"/>
      <c r="BP15" s="36"/>
      <c r="BQ15" s="39"/>
      <c r="BR15" s="39"/>
      <c r="BS15" s="40"/>
    </row>
    <row r="16" spans="1:71" ht="17" thickBot="1" x14ac:dyDescent="0.25">
      <c r="A16" s="70" t="s">
        <v>154</v>
      </c>
      <c r="B16" s="71" t="s">
        <v>160</v>
      </c>
      <c r="C16" s="71"/>
      <c r="D16" s="71"/>
      <c r="E16" s="71"/>
      <c r="F16" s="71"/>
      <c r="G16" s="71"/>
      <c r="H16" s="71"/>
      <c r="I16" s="71"/>
      <c r="J16" s="71"/>
      <c r="K16" s="71"/>
      <c r="L16" s="71"/>
      <c r="M16" s="72"/>
      <c r="U16" s="32"/>
      <c r="V16" s="75"/>
      <c r="W16" s="74"/>
      <c r="X16" s="74"/>
      <c r="Y16" s="74"/>
      <c r="Z16" s="74"/>
      <c r="AA16" s="74"/>
      <c r="AB16" s="74"/>
      <c r="AC16" s="74"/>
      <c r="AD16" s="74"/>
      <c r="AE16" s="74"/>
      <c r="AF16" s="74"/>
      <c r="AG16" s="73"/>
      <c r="AH16" s="32"/>
      <c r="AI16" s="34"/>
      <c r="AJ16" s="35"/>
      <c r="AK16" s="35"/>
      <c r="AL16" s="36"/>
      <c r="AM16" s="37"/>
      <c r="AN16" s="37"/>
      <c r="AO16" s="38"/>
      <c r="AP16" s="35"/>
      <c r="AQ16" s="35"/>
      <c r="AR16" s="36"/>
      <c r="AS16" s="37"/>
      <c r="AT16" s="37"/>
      <c r="AU16" s="38"/>
      <c r="AV16" s="35"/>
      <c r="AW16" s="35"/>
      <c r="AX16" s="36"/>
      <c r="AY16" s="37"/>
      <c r="AZ16" s="37"/>
      <c r="BA16" s="38"/>
      <c r="BB16" s="35"/>
      <c r="BC16" s="35"/>
      <c r="BD16" s="36"/>
      <c r="BE16" s="37"/>
      <c r="BF16" s="37"/>
      <c r="BG16" s="38"/>
      <c r="BH16" s="35"/>
      <c r="BI16" s="35"/>
      <c r="BJ16" s="36"/>
      <c r="BK16" s="39"/>
      <c r="BL16" s="39"/>
      <c r="BM16" s="40"/>
      <c r="BN16" s="35"/>
      <c r="BO16" s="35"/>
      <c r="BP16" s="36"/>
      <c r="BQ16" s="39"/>
      <c r="BR16" s="39"/>
      <c r="BS16" s="40"/>
    </row>
    <row r="17" spans="1:71" ht="17" thickBot="1" x14ac:dyDescent="0.25">
      <c r="A17" s="32"/>
      <c r="B17" s="32"/>
      <c r="C17" s="32"/>
      <c r="D17" s="32"/>
      <c r="E17" s="32"/>
      <c r="F17" s="32"/>
      <c r="G17" s="32"/>
      <c r="H17" s="32"/>
      <c r="I17" s="32"/>
      <c r="J17" s="32"/>
      <c r="K17" s="32"/>
      <c r="L17" s="32"/>
      <c r="M17" s="32"/>
      <c r="N17" s="32"/>
      <c r="O17" s="32"/>
      <c r="P17" s="32"/>
      <c r="Q17" s="32"/>
      <c r="R17" s="32"/>
      <c r="S17" s="32"/>
      <c r="T17" s="32"/>
      <c r="U17" s="32"/>
      <c r="V17" s="75"/>
      <c r="W17" s="74"/>
      <c r="X17" s="74"/>
      <c r="Y17" s="74"/>
      <c r="Z17" s="74"/>
      <c r="AA17" s="74"/>
      <c r="AB17" s="74"/>
      <c r="AC17" s="74"/>
      <c r="AD17" s="74"/>
      <c r="AE17" s="74"/>
      <c r="AF17" s="74"/>
      <c r="AG17" s="73"/>
      <c r="AH17" s="32"/>
      <c r="AI17" s="34"/>
      <c r="AJ17" s="35"/>
      <c r="AK17" s="35"/>
      <c r="AL17" s="36"/>
      <c r="AM17" s="37"/>
      <c r="AN17" s="37"/>
      <c r="AO17" s="38"/>
      <c r="AP17" s="35"/>
      <c r="AQ17" s="35"/>
      <c r="AR17" s="36"/>
      <c r="AS17" s="37"/>
      <c r="AT17" s="37"/>
      <c r="AU17" s="38"/>
      <c r="AV17" s="35"/>
      <c r="AW17" s="35"/>
      <c r="AX17" s="36"/>
      <c r="AY17" s="37"/>
      <c r="AZ17" s="37"/>
      <c r="BA17" s="38"/>
      <c r="BB17" s="35"/>
      <c r="BC17" s="35"/>
      <c r="BD17" s="36"/>
      <c r="BE17" s="37"/>
      <c r="BF17" s="37"/>
      <c r="BG17" s="38"/>
      <c r="BH17" s="35"/>
      <c r="BI17" s="35"/>
      <c r="BJ17" s="36"/>
      <c r="BK17" s="39"/>
      <c r="BL17" s="39"/>
      <c r="BM17" s="40"/>
      <c r="BN17" s="35"/>
      <c r="BO17" s="35"/>
      <c r="BP17" s="36"/>
      <c r="BQ17" s="39"/>
      <c r="BR17" s="39"/>
      <c r="BS17" s="40"/>
    </row>
    <row r="18" spans="1:71" ht="17" thickBot="1" x14ac:dyDescent="0.25">
      <c r="A18" s="32"/>
      <c r="B18" s="32"/>
      <c r="C18" s="32"/>
      <c r="D18" s="32"/>
      <c r="E18" s="32"/>
      <c r="F18" s="32"/>
      <c r="G18" s="32"/>
      <c r="H18" s="32"/>
      <c r="I18" s="32"/>
      <c r="J18" s="32"/>
      <c r="K18" s="32"/>
      <c r="L18" s="32"/>
      <c r="M18" s="32"/>
      <c r="N18" s="32"/>
      <c r="O18" s="32"/>
      <c r="P18" s="32"/>
      <c r="Q18" s="32"/>
      <c r="R18" s="41" t="s">
        <v>142</v>
      </c>
      <c r="S18" s="42"/>
      <c r="T18" s="43"/>
      <c r="U18" s="32"/>
      <c r="V18" s="73" t="s">
        <v>61</v>
      </c>
      <c r="W18" s="74"/>
      <c r="X18" s="74"/>
      <c r="Y18" s="74"/>
      <c r="Z18" s="74"/>
      <c r="AA18" s="74"/>
      <c r="AB18" s="74"/>
      <c r="AC18" s="74"/>
      <c r="AD18" s="74"/>
      <c r="AE18" s="74"/>
      <c r="AF18" s="74"/>
      <c r="AG18" s="73"/>
      <c r="AH18" s="32"/>
      <c r="AI18" s="34"/>
      <c r="AJ18" s="35"/>
      <c r="AK18" s="35" t="s">
        <v>73</v>
      </c>
      <c r="AL18" s="36"/>
      <c r="AM18" s="37"/>
      <c r="AN18" s="37" t="s">
        <v>85</v>
      </c>
      <c r="AO18" s="38"/>
      <c r="AP18" s="35"/>
      <c r="AQ18" s="35" t="s">
        <v>75</v>
      </c>
      <c r="AR18" s="36"/>
      <c r="AS18" s="37"/>
      <c r="AT18" s="37" t="s">
        <v>84</v>
      </c>
      <c r="AU18" s="38"/>
      <c r="AV18" s="35"/>
      <c r="AW18" s="35" t="s">
        <v>76</v>
      </c>
      <c r="AX18" s="36"/>
      <c r="AY18" s="37"/>
      <c r="AZ18" s="37" t="s">
        <v>83</v>
      </c>
      <c r="BA18" s="38"/>
      <c r="BB18" s="35"/>
      <c r="BC18" s="35" t="s">
        <v>77</v>
      </c>
      <c r="BD18" s="36"/>
      <c r="BE18" s="37"/>
      <c r="BF18" s="37" t="s">
        <v>82</v>
      </c>
      <c r="BG18" s="38"/>
      <c r="BH18" s="35"/>
      <c r="BI18" s="35" t="s">
        <v>78</v>
      </c>
      <c r="BJ18" s="36"/>
      <c r="BK18" s="39"/>
      <c r="BL18" s="39" t="s">
        <v>79</v>
      </c>
      <c r="BM18" s="40"/>
      <c r="BN18" s="35"/>
      <c r="BO18" s="35" t="s">
        <v>80</v>
      </c>
      <c r="BP18" s="36"/>
      <c r="BQ18" s="39"/>
      <c r="BR18" s="39" t="s">
        <v>81</v>
      </c>
      <c r="BS18" s="40"/>
    </row>
    <row r="19" spans="1:71" ht="17" thickBot="1" x14ac:dyDescent="0.25">
      <c r="A19" s="44" t="s">
        <v>139</v>
      </c>
      <c r="B19" s="45" t="s">
        <v>101</v>
      </c>
      <c r="C19" s="45" t="s">
        <v>99</v>
      </c>
      <c r="D19" s="45" t="s">
        <v>25</v>
      </c>
      <c r="E19" s="45" t="s">
        <v>26</v>
      </c>
      <c r="F19" s="45" t="s">
        <v>27</v>
      </c>
      <c r="G19" s="45" t="s">
        <v>28</v>
      </c>
      <c r="H19" s="45" t="s">
        <v>29</v>
      </c>
      <c r="I19" s="45" t="s">
        <v>30</v>
      </c>
      <c r="J19" s="45" t="s">
        <v>56</v>
      </c>
      <c r="K19" s="45" t="s">
        <v>32</v>
      </c>
      <c r="L19" s="45" t="s">
        <v>31</v>
      </c>
      <c r="M19" s="45" t="s">
        <v>57</v>
      </c>
      <c r="N19" s="45" t="s">
        <v>58</v>
      </c>
      <c r="O19" s="45" t="s">
        <v>42</v>
      </c>
      <c r="P19" s="45" t="s">
        <v>33</v>
      </c>
      <c r="Q19" s="32"/>
      <c r="R19" s="46" t="s">
        <v>38</v>
      </c>
      <c r="S19" s="47" t="s">
        <v>40</v>
      </c>
      <c r="T19" s="48" t="s">
        <v>39</v>
      </c>
      <c r="U19" s="32"/>
      <c r="V19" s="73" t="s">
        <v>60</v>
      </c>
      <c r="W19" s="76" t="s">
        <v>62</v>
      </c>
      <c r="X19" s="73" t="s">
        <v>63</v>
      </c>
      <c r="Y19" s="73" t="s">
        <v>64</v>
      </c>
      <c r="Z19" s="73" t="s">
        <v>65</v>
      </c>
      <c r="AA19" s="73" t="s">
        <v>66</v>
      </c>
      <c r="AB19" s="73" t="s">
        <v>67</v>
      </c>
      <c r="AC19" s="73" t="s">
        <v>68</v>
      </c>
      <c r="AD19" s="73" t="s">
        <v>69</v>
      </c>
      <c r="AE19" s="73" t="s">
        <v>70</v>
      </c>
      <c r="AF19" s="73" t="s">
        <v>71</v>
      </c>
      <c r="AG19" s="73" t="s">
        <v>72</v>
      </c>
      <c r="AH19" s="32"/>
      <c r="AI19" s="34"/>
      <c r="AJ19" s="35" t="s">
        <v>38</v>
      </c>
      <c r="AK19" s="35" t="s">
        <v>40</v>
      </c>
      <c r="AL19" s="35" t="s">
        <v>39</v>
      </c>
      <c r="AM19" s="37" t="s">
        <v>38</v>
      </c>
      <c r="AN19" s="37" t="s">
        <v>40</v>
      </c>
      <c r="AO19" s="37" t="s">
        <v>39</v>
      </c>
      <c r="AP19" s="35" t="s">
        <v>38</v>
      </c>
      <c r="AQ19" s="35" t="s">
        <v>40</v>
      </c>
      <c r="AR19" s="35" t="s">
        <v>39</v>
      </c>
      <c r="AS19" s="37" t="s">
        <v>38</v>
      </c>
      <c r="AT19" s="37" t="s">
        <v>40</v>
      </c>
      <c r="AU19" s="37" t="s">
        <v>39</v>
      </c>
      <c r="AV19" s="35" t="s">
        <v>38</v>
      </c>
      <c r="AW19" s="35" t="s">
        <v>40</v>
      </c>
      <c r="AX19" s="35" t="s">
        <v>39</v>
      </c>
      <c r="AY19" s="37" t="s">
        <v>38</v>
      </c>
      <c r="AZ19" s="37" t="s">
        <v>40</v>
      </c>
      <c r="BA19" s="37" t="s">
        <v>39</v>
      </c>
      <c r="BB19" s="35" t="s">
        <v>38</v>
      </c>
      <c r="BC19" s="35" t="s">
        <v>40</v>
      </c>
      <c r="BD19" s="35" t="s">
        <v>39</v>
      </c>
      <c r="BE19" s="37" t="s">
        <v>38</v>
      </c>
      <c r="BF19" s="37" t="s">
        <v>40</v>
      </c>
      <c r="BG19" s="37" t="s">
        <v>39</v>
      </c>
      <c r="BH19" s="35" t="s">
        <v>38</v>
      </c>
      <c r="BI19" s="35" t="s">
        <v>40</v>
      </c>
      <c r="BJ19" s="35" t="s">
        <v>39</v>
      </c>
      <c r="BK19" s="39" t="s">
        <v>38</v>
      </c>
      <c r="BL19" s="39" t="s">
        <v>40</v>
      </c>
      <c r="BM19" s="39" t="s">
        <v>39</v>
      </c>
      <c r="BN19" s="35" t="s">
        <v>38</v>
      </c>
      <c r="BO19" s="35" t="s">
        <v>40</v>
      </c>
      <c r="BP19" s="35" t="s">
        <v>39</v>
      </c>
      <c r="BQ19" s="39" t="s">
        <v>38</v>
      </c>
      <c r="BR19" s="39" t="s">
        <v>40</v>
      </c>
      <c r="BS19" s="39" t="s">
        <v>39</v>
      </c>
    </row>
    <row r="20" spans="1:71" x14ac:dyDescent="0.2">
      <c r="A20" s="32" t="s">
        <v>100</v>
      </c>
      <c r="B20" s="49">
        <v>113</v>
      </c>
      <c r="C20" s="49">
        <v>1131</v>
      </c>
      <c r="D20" s="49">
        <v>0</v>
      </c>
      <c r="E20" s="49">
        <v>0</v>
      </c>
      <c r="F20" s="49">
        <v>2</v>
      </c>
      <c r="G20" s="49">
        <v>3</v>
      </c>
      <c r="H20" s="49">
        <v>0</v>
      </c>
      <c r="I20" s="49">
        <v>5</v>
      </c>
      <c r="J20" s="49">
        <v>0</v>
      </c>
      <c r="K20" s="49">
        <v>0</v>
      </c>
      <c r="L20" s="49">
        <v>70</v>
      </c>
      <c r="M20" s="49">
        <v>0</v>
      </c>
      <c r="N20" s="49">
        <v>0</v>
      </c>
      <c r="O20" s="49">
        <v>0</v>
      </c>
      <c r="P20" s="49">
        <v>20</v>
      </c>
      <c r="Q20" s="32"/>
      <c r="R20" s="50">
        <f>($V20/AJ20)+($W20/AM20)+($X20/AP20)+($Y20/AS20)+($Z20/AV20)+($AA20/AY20)+($AB20/BB20)+($AC20/BE20)+($AD20/BH20)+($AE20/BK20)+($AF20/BN20)+($AG20/BQ20)</f>
        <v>3.8847591398248962E-2</v>
      </c>
      <c r="S20" s="50">
        <f>($V20/AK20)+($W20/AN20)+($X20/AQ20)+($Y20/AT20)+($Z20/AW20)+($AA20/AZ20)+($AB20/BC20)+($AC20/BF20)+($AD20/BI20)+($AE20/BL20)+($AF20/BO20)+($AG20/BR20)</f>
        <v>1.2106377364147489</v>
      </c>
      <c r="T20" s="50">
        <f>($V20/AL20)+($W20/AO20)+($X20/AR20)+($Y20/AU20)+($Z20/AX20)+($AA20/BA20)+($AB20/BD20)+($AC20/BG20)+($AD20/BJ20)+($AE20/BM20)+($AF20/BP20)+($AG20/BS20)</f>
        <v>0.12106377006382962</v>
      </c>
      <c r="U20" s="32"/>
      <c r="V20" s="77">
        <f t="shared" ref="V20:V48" si="0">$B20/$C20/100*D20</f>
        <v>0</v>
      </c>
      <c r="W20" s="77">
        <f t="shared" ref="W20:W48" si="1">$B20/$C20/100*E20</f>
        <v>0</v>
      </c>
      <c r="X20" s="77">
        <f t="shared" ref="X20:X48" si="2">$B20/$C20/100*F20</f>
        <v>1.9982316534040674E-3</v>
      </c>
      <c r="Y20" s="77">
        <f t="shared" ref="Y20:Y48" si="3">$B20/$C20/100*G20</f>
        <v>2.9973474801061012E-3</v>
      </c>
      <c r="Z20" s="77">
        <f t="shared" ref="Z20:Z48" si="4">$B20/$C20/100*H20</f>
        <v>0</v>
      </c>
      <c r="AA20" s="77">
        <f t="shared" ref="AA20:AA48" si="5">$B20/$C20/100*I20</f>
        <v>4.9955791335101682E-3</v>
      </c>
      <c r="AB20" s="77">
        <f t="shared" ref="AB20:AB48" si="6">$B20/$C20/100*J20</f>
        <v>0</v>
      </c>
      <c r="AC20" s="77">
        <f t="shared" ref="AC20:AC48" si="7">$B20/$C20/100*K20</f>
        <v>0</v>
      </c>
      <c r="AD20" s="77">
        <f t="shared" ref="AD20:AD48" si="8">$B20/$C20/100*L20</f>
        <v>6.9938107869142355E-2</v>
      </c>
      <c r="AE20" s="77">
        <f t="shared" ref="AE20:AE48" si="9">$B20/$C20/100*M20</f>
        <v>0</v>
      </c>
      <c r="AF20" s="77">
        <f t="shared" ref="AF20:AF48" si="10">$B20/$C20/100*O20</f>
        <v>0</v>
      </c>
      <c r="AG20" s="77">
        <f t="shared" ref="AG20:AG48" si="11">$B20/$C20/100*P20</f>
        <v>1.9982316534040673E-2</v>
      </c>
      <c r="AH20" s="32"/>
      <c r="AI20" s="51" t="s">
        <v>86</v>
      </c>
      <c r="AJ20" s="52">
        <f>'C-SSA database'!$K$27</f>
        <v>143.80000000000001</v>
      </c>
      <c r="AK20" s="52">
        <f>'C-SSA database'!$K$73</f>
        <v>31.97</v>
      </c>
      <c r="AL20" s="52">
        <f>'C-SSA database'!$K$116</f>
        <v>319.67</v>
      </c>
      <c r="AM20" s="53">
        <f>'C-SSA database'!$K$30</f>
        <v>2.0735000000000001</v>
      </c>
      <c r="AN20" s="54">
        <f>'C-SSA database'!$K$76</f>
        <v>0.31040000000000001</v>
      </c>
      <c r="AO20" s="54">
        <f>'C-SSA database'!$K$119</f>
        <v>3.1040000000000001</v>
      </c>
      <c r="AP20" s="55">
        <f>'C-SSA database'!$K$33</f>
        <v>0.54279999999999995</v>
      </c>
      <c r="AQ20" s="52">
        <f>'C-SSA database'!$K$79</f>
        <v>2.0799999999999999E-2</v>
      </c>
      <c r="AR20" s="52">
        <f>'C-SSA database'!$K$122</f>
        <v>0.20799999999999999</v>
      </c>
      <c r="AS20" s="56">
        <f>'C-SSA database'!$K$36</f>
        <v>8.83</v>
      </c>
      <c r="AT20" s="56">
        <f>'C-SSA database'!$K$82</f>
        <v>1.17</v>
      </c>
      <c r="AU20" s="54">
        <f>'C-SSA database'!$K$125</f>
        <v>11.7</v>
      </c>
      <c r="AV20" s="55">
        <f>'C-SSA database'!$K$39</f>
        <v>2.5034770514603618E-2</v>
      </c>
      <c r="AW20" s="55">
        <f>'C-SSA database'!$K$85</f>
        <v>3.9E-2</v>
      </c>
      <c r="AX20" s="55">
        <f>'C-SSA database'!$K$128</f>
        <v>0.39</v>
      </c>
      <c r="AY20" s="53">
        <f>'C-SSA database'!$K$42</f>
        <v>6.6012000000000004</v>
      </c>
      <c r="AZ20" s="53">
        <f>'C-SSA database'!$K$88</f>
        <v>12.121</v>
      </c>
      <c r="BA20" s="53">
        <f>'C-SSA database'!$K$131</f>
        <v>121.212</v>
      </c>
      <c r="BB20" s="55">
        <f>'C-SSA database'!$K$45</f>
        <v>2.6029411764705887E-3</v>
      </c>
      <c r="BC20" s="55">
        <f>'C-SSA database'!$K$91</f>
        <v>2.2058823529411765E-4</v>
      </c>
      <c r="BD20" s="57">
        <f>'C-SSA database'!$K$134</f>
        <v>2.2058823529411769E-3</v>
      </c>
      <c r="BE20" s="53">
        <f>'C-SSA database'!$K$48</f>
        <v>35137</v>
      </c>
      <c r="BF20" s="54">
        <f>'C-SSA database'!$K$94</f>
        <v>7249</v>
      </c>
      <c r="BG20" s="53">
        <f>'C-SSA database'!$K$137</f>
        <v>72490</v>
      </c>
      <c r="BH20" s="57">
        <f>'C-SSA database'!$K$51</f>
        <v>2.1269999999999998</v>
      </c>
      <c r="BI20" s="55">
        <f>'C-SSA database'!$K$97</f>
        <v>6.2960000000000002E-2</v>
      </c>
      <c r="BJ20" s="57">
        <f>'C-SSA database'!$K$140</f>
        <v>0.62960000000000005</v>
      </c>
      <c r="BK20" s="53">
        <f>'C-SSA database'!$K$54</f>
        <v>2.4252336448598128E-3</v>
      </c>
      <c r="BL20" s="54">
        <f>'C-SSA database'!$K$100</f>
        <v>2.2009345794392521E-3</v>
      </c>
      <c r="BM20" s="53">
        <f>'C-SSA database'!$K$143</f>
        <v>2.200934579439252E-2</v>
      </c>
      <c r="BN20" s="57">
        <f>'C-SSA database'!$K$57</f>
        <v>1863.5</v>
      </c>
      <c r="BO20" s="57">
        <f>'C-SSA database'!$K$103</f>
        <v>328.08</v>
      </c>
      <c r="BP20" s="57">
        <f>'C-SSA database'!$K$146</f>
        <v>3280.8</v>
      </c>
      <c r="BQ20" s="53">
        <f>'C-SSA database'!$K$60</f>
        <v>16.806999999999999</v>
      </c>
      <c r="BR20" s="53">
        <f>'C-SSA database'!$K$106</f>
        <v>26.26</v>
      </c>
      <c r="BS20" s="53">
        <f>'C-SSA database'!$K$149</f>
        <v>262.61</v>
      </c>
    </row>
    <row r="21" spans="1:71" x14ac:dyDescent="0.2">
      <c r="A21" s="32"/>
      <c r="B21" s="49"/>
      <c r="C21" s="58"/>
      <c r="D21" s="49"/>
      <c r="E21" s="49"/>
      <c r="F21" s="49"/>
      <c r="G21" s="49"/>
      <c r="H21" s="49"/>
      <c r="I21" s="49"/>
      <c r="J21" s="49"/>
      <c r="K21" s="49"/>
      <c r="L21" s="49"/>
      <c r="M21" s="49"/>
      <c r="N21" s="49"/>
      <c r="O21" s="49"/>
      <c r="P21" s="49"/>
      <c r="Q21" s="32"/>
      <c r="R21" s="50" t="e">
        <f t="shared" ref="R21:R24" si="12">($V21/AJ21)+($W21/AM21)+($X21/AP21)+($Y21/AS21)+($Z21/AV21)+($AA21/AY21)+($AB21/BB21)+($AC21/BE21)+($AD21/BH21)+($AE21/BK21)+($AF21/BN21)+($AG21/BQ21)</f>
        <v>#DIV/0!</v>
      </c>
      <c r="S21" s="50" t="e">
        <f t="shared" ref="S21:S24" si="13">($V21/AK21)+($W21/AN21)+($X21/AQ21)+($Y21/AT21)+($Z21/AW21)+($AA21/AZ21)+($AB21/BC21)+($AC21/BF21)+($AD21/BI21)+($AE21/BL21)+($AF21/BO21)+($AG21/BR21)</f>
        <v>#DIV/0!</v>
      </c>
      <c r="T21" s="50" t="e">
        <f t="shared" ref="T21:T24" si="14">($V21/AL21)+($W21/AO21)+($X21/AR21)+($Y21/AU21)+($Z21/AX21)+($AA21/BA21)+($AB21/BD21)+($AC21/BG21)+($AD21/BJ21)+($AE21/BM21)+($AF21/BP21)+($AG21/BS21)</f>
        <v>#DIV/0!</v>
      </c>
      <c r="U21" s="32"/>
      <c r="V21" s="77" t="e">
        <f t="shared" si="0"/>
        <v>#DIV/0!</v>
      </c>
      <c r="W21" s="77" t="e">
        <f t="shared" si="1"/>
        <v>#DIV/0!</v>
      </c>
      <c r="X21" s="77" t="e">
        <f t="shared" si="2"/>
        <v>#DIV/0!</v>
      </c>
      <c r="Y21" s="77" t="e">
        <f t="shared" si="3"/>
        <v>#DIV/0!</v>
      </c>
      <c r="Z21" s="77" t="e">
        <f t="shared" si="4"/>
        <v>#DIV/0!</v>
      </c>
      <c r="AA21" s="77" t="e">
        <f t="shared" si="5"/>
        <v>#DIV/0!</v>
      </c>
      <c r="AB21" s="77" t="e">
        <f t="shared" si="6"/>
        <v>#DIV/0!</v>
      </c>
      <c r="AC21" s="77" t="e">
        <f t="shared" si="7"/>
        <v>#DIV/0!</v>
      </c>
      <c r="AD21" s="77" t="e">
        <f t="shared" si="8"/>
        <v>#DIV/0!</v>
      </c>
      <c r="AE21" s="77" t="e">
        <f t="shared" si="9"/>
        <v>#DIV/0!</v>
      </c>
      <c r="AF21" s="77" t="e">
        <f t="shared" si="10"/>
        <v>#DIV/0!</v>
      </c>
      <c r="AG21" s="77" t="e">
        <f t="shared" si="11"/>
        <v>#DIV/0!</v>
      </c>
      <c r="AH21" s="32"/>
      <c r="AI21" s="59"/>
      <c r="AJ21" s="52">
        <f>'C-SSA database'!$K$27</f>
        <v>143.80000000000001</v>
      </c>
      <c r="AK21" s="52">
        <f>'C-SSA database'!$K$73</f>
        <v>31.97</v>
      </c>
      <c r="AL21" s="52">
        <f>'C-SSA database'!$K$116</f>
        <v>319.67</v>
      </c>
      <c r="AM21" s="53">
        <f>'C-SSA database'!$K$30</f>
        <v>2.0735000000000001</v>
      </c>
      <c r="AN21" s="54">
        <f>'C-SSA database'!$K$76</f>
        <v>0.31040000000000001</v>
      </c>
      <c r="AO21" s="54">
        <f>'C-SSA database'!$K$119</f>
        <v>3.1040000000000001</v>
      </c>
      <c r="AP21" s="55">
        <f>'C-SSA database'!$K$33</f>
        <v>0.54279999999999995</v>
      </c>
      <c r="AQ21" s="52">
        <f>'C-SSA database'!$K$79</f>
        <v>2.0799999999999999E-2</v>
      </c>
      <c r="AR21" s="52">
        <f>'C-SSA database'!$K$122</f>
        <v>0.20799999999999999</v>
      </c>
      <c r="AS21" s="56">
        <f>'C-SSA database'!$K$36</f>
        <v>8.83</v>
      </c>
      <c r="AT21" s="56">
        <f>'C-SSA database'!$K$82</f>
        <v>1.17</v>
      </c>
      <c r="AU21" s="54">
        <f>'C-SSA database'!$K$125</f>
        <v>11.7</v>
      </c>
      <c r="AV21" s="55">
        <f>'C-SSA database'!$K$39</f>
        <v>2.5034770514603618E-2</v>
      </c>
      <c r="AW21" s="55">
        <f>'C-SSA database'!$K$85</f>
        <v>3.9E-2</v>
      </c>
      <c r="AX21" s="55">
        <f>'C-SSA database'!$K$128</f>
        <v>0.39</v>
      </c>
      <c r="AY21" s="53">
        <f>'C-SSA database'!$K$42</f>
        <v>6.6012000000000004</v>
      </c>
      <c r="AZ21" s="53">
        <f>'C-SSA database'!$K$88</f>
        <v>12.121</v>
      </c>
      <c r="BA21" s="53">
        <f>'C-SSA database'!$K$131</f>
        <v>121.212</v>
      </c>
      <c r="BB21" s="55">
        <f>'C-SSA database'!$K$45</f>
        <v>2.6029411764705887E-3</v>
      </c>
      <c r="BC21" s="55">
        <f>'C-SSA database'!$K$91</f>
        <v>2.2058823529411765E-4</v>
      </c>
      <c r="BD21" s="57">
        <f>'C-SSA database'!$K$134</f>
        <v>2.2058823529411769E-3</v>
      </c>
      <c r="BE21" s="53">
        <f>'C-SSA database'!$K$48</f>
        <v>35137</v>
      </c>
      <c r="BF21" s="54">
        <f>'C-SSA database'!$K$94</f>
        <v>7249</v>
      </c>
      <c r="BG21" s="53">
        <f>'C-SSA database'!$K$137</f>
        <v>72490</v>
      </c>
      <c r="BH21" s="57">
        <f>'C-SSA database'!$K$51</f>
        <v>2.1269999999999998</v>
      </c>
      <c r="BI21" s="55">
        <f>'C-SSA database'!$K$97</f>
        <v>6.2960000000000002E-2</v>
      </c>
      <c r="BJ21" s="57">
        <f>'C-SSA database'!$K$140</f>
        <v>0.62960000000000005</v>
      </c>
      <c r="BK21" s="53">
        <f>'C-SSA database'!$K$54</f>
        <v>2.4252336448598128E-3</v>
      </c>
      <c r="BL21" s="54">
        <f>'C-SSA database'!$K$100</f>
        <v>2.2009345794392521E-3</v>
      </c>
      <c r="BM21" s="53">
        <f>'C-SSA database'!$K$143</f>
        <v>2.200934579439252E-2</v>
      </c>
      <c r="BN21" s="57">
        <f>'C-SSA database'!$K$57</f>
        <v>1863.5</v>
      </c>
      <c r="BO21" s="57">
        <f>'C-SSA database'!$K$103</f>
        <v>328.08</v>
      </c>
      <c r="BP21" s="57">
        <f>'C-SSA database'!$K$146</f>
        <v>3280.8</v>
      </c>
      <c r="BQ21" s="53">
        <f>'C-SSA database'!$K$60</f>
        <v>16.806999999999999</v>
      </c>
      <c r="BR21" s="53">
        <f>'C-SSA database'!$K$106</f>
        <v>26.26</v>
      </c>
      <c r="BS21" s="53">
        <f>'C-SSA database'!$K$149</f>
        <v>262.61</v>
      </c>
    </row>
    <row r="22" spans="1:71" x14ac:dyDescent="0.2">
      <c r="A22" s="32"/>
      <c r="B22" s="49"/>
      <c r="C22" s="58"/>
      <c r="D22" s="49"/>
      <c r="E22" s="49"/>
      <c r="F22" s="49"/>
      <c r="G22" s="49"/>
      <c r="H22" s="49"/>
      <c r="I22" s="49"/>
      <c r="J22" s="49"/>
      <c r="K22" s="49"/>
      <c r="L22" s="49"/>
      <c r="M22" s="49"/>
      <c r="N22" s="49"/>
      <c r="O22" s="49"/>
      <c r="P22" s="49"/>
      <c r="Q22" s="32"/>
      <c r="R22" s="50" t="e">
        <f t="shared" si="12"/>
        <v>#DIV/0!</v>
      </c>
      <c r="S22" s="50" t="e">
        <f t="shared" si="13"/>
        <v>#DIV/0!</v>
      </c>
      <c r="T22" s="50" t="e">
        <f t="shared" si="14"/>
        <v>#DIV/0!</v>
      </c>
      <c r="U22" s="32"/>
      <c r="V22" s="77" t="e">
        <f t="shared" si="0"/>
        <v>#DIV/0!</v>
      </c>
      <c r="W22" s="77" t="e">
        <f t="shared" si="1"/>
        <v>#DIV/0!</v>
      </c>
      <c r="X22" s="77" t="e">
        <f t="shared" si="2"/>
        <v>#DIV/0!</v>
      </c>
      <c r="Y22" s="77" t="e">
        <f t="shared" si="3"/>
        <v>#DIV/0!</v>
      </c>
      <c r="Z22" s="77" t="e">
        <f t="shared" si="4"/>
        <v>#DIV/0!</v>
      </c>
      <c r="AA22" s="77" t="e">
        <f t="shared" si="5"/>
        <v>#DIV/0!</v>
      </c>
      <c r="AB22" s="77" t="e">
        <f t="shared" si="6"/>
        <v>#DIV/0!</v>
      </c>
      <c r="AC22" s="77" t="e">
        <f t="shared" si="7"/>
        <v>#DIV/0!</v>
      </c>
      <c r="AD22" s="77" t="e">
        <f t="shared" si="8"/>
        <v>#DIV/0!</v>
      </c>
      <c r="AE22" s="77" t="e">
        <f t="shared" si="9"/>
        <v>#DIV/0!</v>
      </c>
      <c r="AF22" s="77" t="e">
        <f t="shared" si="10"/>
        <v>#DIV/0!</v>
      </c>
      <c r="AG22" s="77" t="e">
        <f t="shared" si="11"/>
        <v>#DIV/0!</v>
      </c>
      <c r="AH22" s="32"/>
      <c r="AI22" s="59"/>
      <c r="AJ22" s="52">
        <f>'C-SSA database'!$K$27</f>
        <v>143.80000000000001</v>
      </c>
      <c r="AK22" s="52">
        <f>'C-SSA database'!$K$73</f>
        <v>31.97</v>
      </c>
      <c r="AL22" s="52">
        <f>'C-SSA database'!$K$116</f>
        <v>319.67</v>
      </c>
      <c r="AM22" s="53">
        <f>'C-SSA database'!$K$30</f>
        <v>2.0735000000000001</v>
      </c>
      <c r="AN22" s="54">
        <f>'C-SSA database'!$K$76</f>
        <v>0.31040000000000001</v>
      </c>
      <c r="AO22" s="54">
        <f>'C-SSA database'!$K$119</f>
        <v>3.1040000000000001</v>
      </c>
      <c r="AP22" s="55">
        <f>'C-SSA database'!$K$33</f>
        <v>0.54279999999999995</v>
      </c>
      <c r="AQ22" s="52">
        <f>'C-SSA database'!$K$79</f>
        <v>2.0799999999999999E-2</v>
      </c>
      <c r="AR22" s="52">
        <f>'C-SSA database'!$K$122</f>
        <v>0.20799999999999999</v>
      </c>
      <c r="AS22" s="56">
        <f>'C-SSA database'!$K$36</f>
        <v>8.83</v>
      </c>
      <c r="AT22" s="56">
        <f>'C-SSA database'!$K$82</f>
        <v>1.17</v>
      </c>
      <c r="AU22" s="54">
        <f>'C-SSA database'!$K$125</f>
        <v>11.7</v>
      </c>
      <c r="AV22" s="55">
        <f>'C-SSA database'!$K$39</f>
        <v>2.5034770514603618E-2</v>
      </c>
      <c r="AW22" s="55">
        <f>'C-SSA database'!$K$85</f>
        <v>3.9E-2</v>
      </c>
      <c r="AX22" s="55">
        <f>'C-SSA database'!$K$128</f>
        <v>0.39</v>
      </c>
      <c r="AY22" s="53">
        <f>'C-SSA database'!$K$42</f>
        <v>6.6012000000000004</v>
      </c>
      <c r="AZ22" s="53">
        <f>'C-SSA database'!$K$88</f>
        <v>12.121</v>
      </c>
      <c r="BA22" s="53">
        <f>'C-SSA database'!$K$131</f>
        <v>121.212</v>
      </c>
      <c r="BB22" s="55">
        <f>'C-SSA database'!$K$45</f>
        <v>2.6029411764705887E-3</v>
      </c>
      <c r="BC22" s="55">
        <f>'C-SSA database'!$K$91</f>
        <v>2.2058823529411765E-4</v>
      </c>
      <c r="BD22" s="57">
        <f>'C-SSA database'!$K$134</f>
        <v>2.2058823529411769E-3</v>
      </c>
      <c r="BE22" s="53">
        <f>'C-SSA database'!$K$48</f>
        <v>35137</v>
      </c>
      <c r="BF22" s="54">
        <f>'C-SSA database'!$K$94</f>
        <v>7249</v>
      </c>
      <c r="BG22" s="53">
        <f>'C-SSA database'!$K$137</f>
        <v>72490</v>
      </c>
      <c r="BH22" s="57">
        <f>'C-SSA database'!$K$51</f>
        <v>2.1269999999999998</v>
      </c>
      <c r="BI22" s="55">
        <f>'C-SSA database'!$K$97</f>
        <v>6.2960000000000002E-2</v>
      </c>
      <c r="BJ22" s="57">
        <f>'C-SSA database'!$K$140</f>
        <v>0.62960000000000005</v>
      </c>
      <c r="BK22" s="53">
        <f>'C-SSA database'!$K$54</f>
        <v>2.4252336448598128E-3</v>
      </c>
      <c r="BL22" s="54">
        <f>'C-SSA database'!$K$100</f>
        <v>2.2009345794392521E-3</v>
      </c>
      <c r="BM22" s="53">
        <f>'C-SSA database'!$K$143</f>
        <v>2.200934579439252E-2</v>
      </c>
      <c r="BN22" s="57">
        <f>'C-SSA database'!$K$57</f>
        <v>1863.5</v>
      </c>
      <c r="BO22" s="57">
        <f>'C-SSA database'!$K$103</f>
        <v>328.08</v>
      </c>
      <c r="BP22" s="57">
        <f>'C-SSA database'!$K$146</f>
        <v>3280.8</v>
      </c>
      <c r="BQ22" s="53">
        <f>'C-SSA database'!$K$60</f>
        <v>16.806999999999999</v>
      </c>
      <c r="BR22" s="53">
        <f>'C-SSA database'!$K$106</f>
        <v>26.26</v>
      </c>
      <c r="BS22" s="53">
        <f>'C-SSA database'!$K$149</f>
        <v>262.61</v>
      </c>
    </row>
    <row r="23" spans="1:71" x14ac:dyDescent="0.2">
      <c r="A23" s="32"/>
      <c r="B23" s="49"/>
      <c r="C23" s="58"/>
      <c r="D23" s="49"/>
      <c r="E23" s="49"/>
      <c r="F23" s="49"/>
      <c r="G23" s="49"/>
      <c r="H23" s="49"/>
      <c r="I23" s="49"/>
      <c r="J23" s="49"/>
      <c r="K23" s="49"/>
      <c r="L23" s="49"/>
      <c r="M23" s="49"/>
      <c r="N23" s="49"/>
      <c r="O23" s="49"/>
      <c r="P23" s="49"/>
      <c r="Q23" s="32"/>
      <c r="R23" s="50" t="e">
        <f t="shared" si="12"/>
        <v>#DIV/0!</v>
      </c>
      <c r="S23" s="50" t="e">
        <f t="shared" si="13"/>
        <v>#DIV/0!</v>
      </c>
      <c r="T23" s="50" t="e">
        <f t="shared" si="14"/>
        <v>#DIV/0!</v>
      </c>
      <c r="U23" s="32"/>
      <c r="V23" s="77" t="e">
        <f t="shared" si="0"/>
        <v>#DIV/0!</v>
      </c>
      <c r="W23" s="77" t="e">
        <f t="shared" si="1"/>
        <v>#DIV/0!</v>
      </c>
      <c r="X23" s="77" t="e">
        <f t="shared" si="2"/>
        <v>#DIV/0!</v>
      </c>
      <c r="Y23" s="77" t="e">
        <f t="shared" si="3"/>
        <v>#DIV/0!</v>
      </c>
      <c r="Z23" s="77" t="e">
        <f t="shared" si="4"/>
        <v>#DIV/0!</v>
      </c>
      <c r="AA23" s="77" t="e">
        <f t="shared" si="5"/>
        <v>#DIV/0!</v>
      </c>
      <c r="AB23" s="77" t="e">
        <f t="shared" si="6"/>
        <v>#DIV/0!</v>
      </c>
      <c r="AC23" s="77" t="e">
        <f t="shared" si="7"/>
        <v>#DIV/0!</v>
      </c>
      <c r="AD23" s="77" t="e">
        <f t="shared" si="8"/>
        <v>#DIV/0!</v>
      </c>
      <c r="AE23" s="77" t="e">
        <f t="shared" si="9"/>
        <v>#DIV/0!</v>
      </c>
      <c r="AF23" s="77" t="e">
        <f t="shared" si="10"/>
        <v>#DIV/0!</v>
      </c>
      <c r="AG23" s="77" t="e">
        <f t="shared" si="11"/>
        <v>#DIV/0!</v>
      </c>
      <c r="AH23" s="32"/>
      <c r="AI23" s="32"/>
      <c r="AJ23" s="52">
        <f>'C-SSA database'!$K$27</f>
        <v>143.80000000000001</v>
      </c>
      <c r="AK23" s="52">
        <f>'C-SSA database'!$K$73</f>
        <v>31.97</v>
      </c>
      <c r="AL23" s="52">
        <f>'C-SSA database'!$K$116</f>
        <v>319.67</v>
      </c>
      <c r="AM23" s="53">
        <f>'C-SSA database'!$K$30</f>
        <v>2.0735000000000001</v>
      </c>
      <c r="AN23" s="54">
        <f>'C-SSA database'!$K$76</f>
        <v>0.31040000000000001</v>
      </c>
      <c r="AO23" s="54">
        <f>'C-SSA database'!$K$119</f>
        <v>3.1040000000000001</v>
      </c>
      <c r="AP23" s="55">
        <f>'C-SSA database'!$K$33</f>
        <v>0.54279999999999995</v>
      </c>
      <c r="AQ23" s="52">
        <f>'C-SSA database'!$K$79</f>
        <v>2.0799999999999999E-2</v>
      </c>
      <c r="AR23" s="52">
        <f>'C-SSA database'!$K$122</f>
        <v>0.20799999999999999</v>
      </c>
      <c r="AS23" s="56">
        <f>'C-SSA database'!$K$36</f>
        <v>8.83</v>
      </c>
      <c r="AT23" s="56">
        <f>'C-SSA database'!$K$82</f>
        <v>1.17</v>
      </c>
      <c r="AU23" s="54">
        <f>'C-SSA database'!$K$125</f>
        <v>11.7</v>
      </c>
      <c r="AV23" s="55">
        <f>'C-SSA database'!$K$39</f>
        <v>2.5034770514603618E-2</v>
      </c>
      <c r="AW23" s="55">
        <f>'C-SSA database'!$K$85</f>
        <v>3.9E-2</v>
      </c>
      <c r="AX23" s="55">
        <f>'C-SSA database'!$K$128</f>
        <v>0.39</v>
      </c>
      <c r="AY23" s="53">
        <f>'C-SSA database'!$K$42</f>
        <v>6.6012000000000004</v>
      </c>
      <c r="AZ23" s="53">
        <f>'C-SSA database'!$K$88</f>
        <v>12.121</v>
      </c>
      <c r="BA23" s="53">
        <f>'C-SSA database'!$K$131</f>
        <v>121.212</v>
      </c>
      <c r="BB23" s="55">
        <f>'C-SSA database'!$K$45</f>
        <v>2.6029411764705887E-3</v>
      </c>
      <c r="BC23" s="55">
        <f>'C-SSA database'!$K$91</f>
        <v>2.2058823529411765E-4</v>
      </c>
      <c r="BD23" s="57">
        <f>'C-SSA database'!$K$134</f>
        <v>2.2058823529411769E-3</v>
      </c>
      <c r="BE23" s="53">
        <f>'C-SSA database'!$K$48</f>
        <v>35137</v>
      </c>
      <c r="BF23" s="54">
        <f>'C-SSA database'!$K$94</f>
        <v>7249</v>
      </c>
      <c r="BG23" s="53">
        <f>'C-SSA database'!$K$137</f>
        <v>72490</v>
      </c>
      <c r="BH23" s="57">
        <f>'C-SSA database'!$K$51</f>
        <v>2.1269999999999998</v>
      </c>
      <c r="BI23" s="55">
        <f>'C-SSA database'!$K$97</f>
        <v>6.2960000000000002E-2</v>
      </c>
      <c r="BJ23" s="57">
        <f>'C-SSA database'!$K$140</f>
        <v>0.62960000000000005</v>
      </c>
      <c r="BK23" s="53">
        <f>'C-SSA database'!$K$54</f>
        <v>2.4252336448598128E-3</v>
      </c>
      <c r="BL23" s="54">
        <f>'C-SSA database'!$K$100</f>
        <v>2.2009345794392521E-3</v>
      </c>
      <c r="BM23" s="53">
        <f>'C-SSA database'!$K$143</f>
        <v>2.200934579439252E-2</v>
      </c>
      <c r="BN23" s="57">
        <f>'C-SSA database'!$K$57</f>
        <v>1863.5</v>
      </c>
      <c r="BO23" s="57">
        <f>'C-SSA database'!$K$103</f>
        <v>328.08</v>
      </c>
      <c r="BP23" s="57">
        <f>'C-SSA database'!$K$146</f>
        <v>3280.8</v>
      </c>
      <c r="BQ23" s="53">
        <f>'C-SSA database'!$K$60</f>
        <v>16.806999999999999</v>
      </c>
      <c r="BR23" s="53">
        <f>'C-SSA database'!$K$106</f>
        <v>26.26</v>
      </c>
      <c r="BS23" s="53">
        <f>'C-SSA database'!$K$149</f>
        <v>262.61</v>
      </c>
    </row>
    <row r="24" spans="1:71" x14ac:dyDescent="0.2">
      <c r="A24" s="32"/>
      <c r="B24" s="49"/>
      <c r="C24" s="58"/>
      <c r="D24" s="49"/>
      <c r="E24" s="49"/>
      <c r="F24" s="49"/>
      <c r="G24" s="49"/>
      <c r="H24" s="49"/>
      <c r="I24" s="49"/>
      <c r="J24" s="49"/>
      <c r="K24" s="49"/>
      <c r="L24" s="49"/>
      <c r="M24" s="49"/>
      <c r="N24" s="49"/>
      <c r="O24" s="49"/>
      <c r="P24" s="49"/>
      <c r="Q24" s="32"/>
      <c r="R24" s="50" t="e">
        <f t="shared" si="12"/>
        <v>#DIV/0!</v>
      </c>
      <c r="S24" s="50" t="e">
        <f t="shared" si="13"/>
        <v>#DIV/0!</v>
      </c>
      <c r="T24" s="50" t="e">
        <f t="shared" si="14"/>
        <v>#DIV/0!</v>
      </c>
      <c r="U24" s="32"/>
      <c r="V24" s="77" t="e">
        <f t="shared" si="0"/>
        <v>#DIV/0!</v>
      </c>
      <c r="W24" s="77" t="e">
        <f t="shared" si="1"/>
        <v>#DIV/0!</v>
      </c>
      <c r="X24" s="77" t="e">
        <f t="shared" si="2"/>
        <v>#DIV/0!</v>
      </c>
      <c r="Y24" s="77" t="e">
        <f t="shared" si="3"/>
        <v>#DIV/0!</v>
      </c>
      <c r="Z24" s="77" t="e">
        <f t="shared" si="4"/>
        <v>#DIV/0!</v>
      </c>
      <c r="AA24" s="77" t="e">
        <f t="shared" si="5"/>
        <v>#DIV/0!</v>
      </c>
      <c r="AB24" s="77" t="e">
        <f t="shared" si="6"/>
        <v>#DIV/0!</v>
      </c>
      <c r="AC24" s="77" t="e">
        <f t="shared" si="7"/>
        <v>#DIV/0!</v>
      </c>
      <c r="AD24" s="77" t="e">
        <f t="shared" si="8"/>
        <v>#DIV/0!</v>
      </c>
      <c r="AE24" s="77" t="e">
        <f t="shared" si="9"/>
        <v>#DIV/0!</v>
      </c>
      <c r="AF24" s="77" t="e">
        <f t="shared" si="10"/>
        <v>#DIV/0!</v>
      </c>
      <c r="AG24" s="77" t="e">
        <f t="shared" si="11"/>
        <v>#DIV/0!</v>
      </c>
      <c r="AH24" s="32"/>
      <c r="AI24" s="32"/>
      <c r="AJ24" s="52">
        <f>'C-SSA database'!$K$27</f>
        <v>143.80000000000001</v>
      </c>
      <c r="AK24" s="52">
        <f>'C-SSA database'!$K$73</f>
        <v>31.97</v>
      </c>
      <c r="AL24" s="52">
        <f>'C-SSA database'!$K$116</f>
        <v>319.67</v>
      </c>
      <c r="AM24" s="53">
        <f>'C-SSA database'!$K$30</f>
        <v>2.0735000000000001</v>
      </c>
      <c r="AN24" s="54">
        <f>'C-SSA database'!$K$76</f>
        <v>0.31040000000000001</v>
      </c>
      <c r="AO24" s="54">
        <f>'C-SSA database'!$K$119</f>
        <v>3.1040000000000001</v>
      </c>
      <c r="AP24" s="55">
        <f>'C-SSA database'!$K$33</f>
        <v>0.54279999999999995</v>
      </c>
      <c r="AQ24" s="52">
        <f>'C-SSA database'!$K$79</f>
        <v>2.0799999999999999E-2</v>
      </c>
      <c r="AR24" s="52">
        <f>'C-SSA database'!$K$122</f>
        <v>0.20799999999999999</v>
      </c>
      <c r="AS24" s="56">
        <f>'C-SSA database'!$K$36</f>
        <v>8.83</v>
      </c>
      <c r="AT24" s="56">
        <f>'C-SSA database'!$K$82</f>
        <v>1.17</v>
      </c>
      <c r="AU24" s="54">
        <f>'C-SSA database'!$K$125</f>
        <v>11.7</v>
      </c>
      <c r="AV24" s="55">
        <f>'C-SSA database'!$K$39</f>
        <v>2.5034770514603618E-2</v>
      </c>
      <c r="AW24" s="55">
        <f>'C-SSA database'!$K$85</f>
        <v>3.9E-2</v>
      </c>
      <c r="AX24" s="55">
        <f>'C-SSA database'!$K$128</f>
        <v>0.39</v>
      </c>
      <c r="AY24" s="53">
        <f>'C-SSA database'!$K$42</f>
        <v>6.6012000000000004</v>
      </c>
      <c r="AZ24" s="53">
        <f>'C-SSA database'!$K$88</f>
        <v>12.121</v>
      </c>
      <c r="BA24" s="53">
        <f>'C-SSA database'!$K$131</f>
        <v>121.212</v>
      </c>
      <c r="BB24" s="55">
        <f>'C-SSA database'!$K$45</f>
        <v>2.6029411764705887E-3</v>
      </c>
      <c r="BC24" s="55">
        <f>'C-SSA database'!$K$91</f>
        <v>2.2058823529411765E-4</v>
      </c>
      <c r="BD24" s="57">
        <f>'C-SSA database'!$K$134</f>
        <v>2.2058823529411769E-3</v>
      </c>
      <c r="BE24" s="53">
        <f>'C-SSA database'!$K$48</f>
        <v>35137</v>
      </c>
      <c r="BF24" s="54">
        <f>'C-SSA database'!$K$94</f>
        <v>7249</v>
      </c>
      <c r="BG24" s="53">
        <f>'C-SSA database'!$K$137</f>
        <v>72490</v>
      </c>
      <c r="BH24" s="57">
        <f>'C-SSA database'!$K$51</f>
        <v>2.1269999999999998</v>
      </c>
      <c r="BI24" s="55">
        <f>'C-SSA database'!$K$97</f>
        <v>6.2960000000000002E-2</v>
      </c>
      <c r="BJ24" s="57">
        <f>'C-SSA database'!$K$140</f>
        <v>0.62960000000000005</v>
      </c>
      <c r="BK24" s="53">
        <f>'C-SSA database'!$K$54</f>
        <v>2.4252336448598128E-3</v>
      </c>
      <c r="BL24" s="54">
        <f>'C-SSA database'!$K$100</f>
        <v>2.2009345794392521E-3</v>
      </c>
      <c r="BM24" s="53">
        <f>'C-SSA database'!$K$143</f>
        <v>2.200934579439252E-2</v>
      </c>
      <c r="BN24" s="57">
        <f>'C-SSA database'!$K$57</f>
        <v>1863.5</v>
      </c>
      <c r="BO24" s="57">
        <f>'C-SSA database'!$K$103</f>
        <v>328.08</v>
      </c>
      <c r="BP24" s="57">
        <f>'C-SSA database'!$K$146</f>
        <v>3280.8</v>
      </c>
      <c r="BQ24" s="53">
        <f>'C-SSA database'!$K$60</f>
        <v>16.806999999999999</v>
      </c>
      <c r="BR24" s="53">
        <f>'C-SSA database'!$K$106</f>
        <v>26.26</v>
      </c>
      <c r="BS24" s="53">
        <f>'C-SSA database'!$K$149</f>
        <v>262.61</v>
      </c>
    </row>
    <row r="25" spans="1:71" x14ac:dyDescent="0.2">
      <c r="A25" s="32"/>
      <c r="B25" s="49"/>
      <c r="C25" s="60"/>
      <c r="D25" s="49"/>
      <c r="E25" s="49"/>
      <c r="F25" s="49"/>
      <c r="G25" s="49"/>
      <c r="H25" s="49"/>
      <c r="I25" s="49"/>
      <c r="J25" s="49"/>
      <c r="K25" s="49"/>
      <c r="L25" s="49"/>
      <c r="M25" s="49"/>
      <c r="N25" s="49"/>
      <c r="O25" s="49"/>
      <c r="P25" s="49"/>
      <c r="Q25" s="32"/>
      <c r="R25" s="50" t="e">
        <f t="shared" ref="R25:R48" si="15">($V25/AJ25)+($W25/AM25)+($X25/AP25)+($Y25/AS25)+($Z25/AV25)+($AA25/AY25)+($AB25/BB25)+($AC25/BE25)+($AD25/BH25)+($AE25/BK25)+($AF25/BN25)+($AG25/BQ25)</f>
        <v>#DIV/0!</v>
      </c>
      <c r="S25" s="50" t="e">
        <f t="shared" ref="S25:S48" si="16">($V25/AK25)+($W25/AN25)+($X25/AQ25)+($Y25/AT25)+($Z25/AW25)+($AA25/AZ25)+($AB25/BC25)+($AC25/BF25)+($AD25/BI25)+($AE25/BL25)+($AF25/BO25)+($AG25/BR25)</f>
        <v>#DIV/0!</v>
      </c>
      <c r="T25" s="50" t="e">
        <f t="shared" ref="T25:T48" si="17">($V25/AL25)+($W25/AO25)+($X25/AR25)+($Y25/AU25)+($Z25/AX25)+($AA25/BA25)+($AB25/BD25)+($AC25/BG25)+($AD25/BJ25)+($AE25/BM25)+($AF25/BP25)+($AG25/BS25)</f>
        <v>#DIV/0!</v>
      </c>
      <c r="U25" s="32"/>
      <c r="V25" s="77" t="e">
        <f t="shared" si="0"/>
        <v>#DIV/0!</v>
      </c>
      <c r="W25" s="77" t="e">
        <f t="shared" si="1"/>
        <v>#DIV/0!</v>
      </c>
      <c r="X25" s="77" t="e">
        <f t="shared" si="2"/>
        <v>#DIV/0!</v>
      </c>
      <c r="Y25" s="77" t="e">
        <f t="shared" si="3"/>
        <v>#DIV/0!</v>
      </c>
      <c r="Z25" s="77" t="e">
        <f t="shared" si="4"/>
        <v>#DIV/0!</v>
      </c>
      <c r="AA25" s="77" t="e">
        <f t="shared" si="5"/>
        <v>#DIV/0!</v>
      </c>
      <c r="AB25" s="77" t="e">
        <f t="shared" si="6"/>
        <v>#DIV/0!</v>
      </c>
      <c r="AC25" s="77" t="e">
        <f t="shared" si="7"/>
        <v>#DIV/0!</v>
      </c>
      <c r="AD25" s="77" t="e">
        <f t="shared" si="8"/>
        <v>#DIV/0!</v>
      </c>
      <c r="AE25" s="77" t="e">
        <f t="shared" si="9"/>
        <v>#DIV/0!</v>
      </c>
      <c r="AF25" s="77" t="e">
        <f t="shared" si="10"/>
        <v>#DIV/0!</v>
      </c>
      <c r="AG25" s="77" t="e">
        <f t="shared" si="11"/>
        <v>#DIV/0!</v>
      </c>
      <c r="AH25" s="32"/>
      <c r="AI25" s="32"/>
      <c r="AJ25" s="52">
        <f>'C-SSA database'!$K$27</f>
        <v>143.80000000000001</v>
      </c>
      <c r="AK25" s="52">
        <f>'C-SSA database'!$K$73</f>
        <v>31.97</v>
      </c>
      <c r="AL25" s="52">
        <f>'C-SSA database'!$K$116</f>
        <v>319.67</v>
      </c>
      <c r="AM25" s="53">
        <f>'C-SSA database'!$K$30</f>
        <v>2.0735000000000001</v>
      </c>
      <c r="AN25" s="54">
        <f>'C-SSA database'!$K$76</f>
        <v>0.31040000000000001</v>
      </c>
      <c r="AO25" s="54">
        <f>'C-SSA database'!$K$119</f>
        <v>3.1040000000000001</v>
      </c>
      <c r="AP25" s="55">
        <f>'C-SSA database'!$K$33</f>
        <v>0.54279999999999995</v>
      </c>
      <c r="AQ25" s="52">
        <f>'C-SSA database'!$K$79</f>
        <v>2.0799999999999999E-2</v>
      </c>
      <c r="AR25" s="52">
        <f>'C-SSA database'!$K$122</f>
        <v>0.20799999999999999</v>
      </c>
      <c r="AS25" s="56">
        <f>'C-SSA database'!$K$36</f>
        <v>8.83</v>
      </c>
      <c r="AT25" s="56">
        <f>'C-SSA database'!$K$82</f>
        <v>1.17</v>
      </c>
      <c r="AU25" s="54">
        <f>'C-SSA database'!$K$125</f>
        <v>11.7</v>
      </c>
      <c r="AV25" s="55">
        <f>'C-SSA database'!$K$39</f>
        <v>2.5034770514603618E-2</v>
      </c>
      <c r="AW25" s="55">
        <f>'C-SSA database'!$K$85</f>
        <v>3.9E-2</v>
      </c>
      <c r="AX25" s="55">
        <f>'C-SSA database'!$K$128</f>
        <v>0.39</v>
      </c>
      <c r="AY25" s="53">
        <f>'C-SSA database'!$K$42</f>
        <v>6.6012000000000004</v>
      </c>
      <c r="AZ25" s="53">
        <f>'C-SSA database'!$K$88</f>
        <v>12.121</v>
      </c>
      <c r="BA25" s="53">
        <f>'C-SSA database'!$K$131</f>
        <v>121.212</v>
      </c>
      <c r="BB25" s="55">
        <f>'C-SSA database'!$K$45</f>
        <v>2.6029411764705887E-3</v>
      </c>
      <c r="BC25" s="55">
        <f>'C-SSA database'!$K$91</f>
        <v>2.2058823529411765E-4</v>
      </c>
      <c r="BD25" s="57">
        <f>'C-SSA database'!$K$134</f>
        <v>2.2058823529411769E-3</v>
      </c>
      <c r="BE25" s="53">
        <f>'C-SSA database'!$K$48</f>
        <v>35137</v>
      </c>
      <c r="BF25" s="54">
        <f>'C-SSA database'!$K$94</f>
        <v>7249</v>
      </c>
      <c r="BG25" s="53">
        <f>'C-SSA database'!$K$137</f>
        <v>72490</v>
      </c>
      <c r="BH25" s="57">
        <f>'C-SSA database'!$K$51</f>
        <v>2.1269999999999998</v>
      </c>
      <c r="BI25" s="55">
        <f>'C-SSA database'!$K$97</f>
        <v>6.2960000000000002E-2</v>
      </c>
      <c r="BJ25" s="57">
        <f>'C-SSA database'!$K$140</f>
        <v>0.62960000000000005</v>
      </c>
      <c r="BK25" s="53">
        <f>'C-SSA database'!$K$54</f>
        <v>2.4252336448598128E-3</v>
      </c>
      <c r="BL25" s="54">
        <f>'C-SSA database'!$K$100</f>
        <v>2.2009345794392521E-3</v>
      </c>
      <c r="BM25" s="53">
        <f>'C-SSA database'!$K$143</f>
        <v>2.200934579439252E-2</v>
      </c>
      <c r="BN25" s="57">
        <f>'C-SSA database'!$K$57</f>
        <v>1863.5</v>
      </c>
      <c r="BO25" s="57">
        <f>'C-SSA database'!$K$103</f>
        <v>328.08</v>
      </c>
      <c r="BP25" s="57">
        <f>'C-SSA database'!$K$146</f>
        <v>3280.8</v>
      </c>
      <c r="BQ25" s="53">
        <f>'C-SSA database'!$K$60</f>
        <v>16.806999999999999</v>
      </c>
      <c r="BR25" s="53">
        <f>'C-SSA database'!$K$106</f>
        <v>26.26</v>
      </c>
      <c r="BS25" s="53">
        <f>'C-SSA database'!$K$149</f>
        <v>262.61</v>
      </c>
    </row>
    <row r="26" spans="1:71" x14ac:dyDescent="0.2">
      <c r="A26" s="32"/>
      <c r="B26" s="49"/>
      <c r="C26" s="60"/>
      <c r="D26" s="49"/>
      <c r="E26" s="49"/>
      <c r="F26" s="49"/>
      <c r="G26" s="49"/>
      <c r="H26" s="49"/>
      <c r="I26" s="49"/>
      <c r="J26" s="49"/>
      <c r="K26" s="49"/>
      <c r="L26" s="49"/>
      <c r="M26" s="49"/>
      <c r="N26" s="49"/>
      <c r="O26" s="49"/>
      <c r="P26" s="49"/>
      <c r="Q26" s="32"/>
      <c r="R26" s="50" t="e">
        <f t="shared" si="15"/>
        <v>#DIV/0!</v>
      </c>
      <c r="S26" s="50" t="e">
        <f t="shared" si="16"/>
        <v>#DIV/0!</v>
      </c>
      <c r="T26" s="50" t="e">
        <f t="shared" si="17"/>
        <v>#DIV/0!</v>
      </c>
      <c r="U26" s="32"/>
      <c r="V26" s="77" t="e">
        <f t="shared" si="0"/>
        <v>#DIV/0!</v>
      </c>
      <c r="W26" s="77" t="e">
        <f t="shared" si="1"/>
        <v>#DIV/0!</v>
      </c>
      <c r="X26" s="77" t="e">
        <f t="shared" si="2"/>
        <v>#DIV/0!</v>
      </c>
      <c r="Y26" s="77" t="e">
        <f t="shared" si="3"/>
        <v>#DIV/0!</v>
      </c>
      <c r="Z26" s="77" t="e">
        <f t="shared" si="4"/>
        <v>#DIV/0!</v>
      </c>
      <c r="AA26" s="77" t="e">
        <f t="shared" si="5"/>
        <v>#DIV/0!</v>
      </c>
      <c r="AB26" s="77" t="e">
        <f t="shared" si="6"/>
        <v>#DIV/0!</v>
      </c>
      <c r="AC26" s="77" t="e">
        <f t="shared" si="7"/>
        <v>#DIV/0!</v>
      </c>
      <c r="AD26" s="77" t="e">
        <f t="shared" si="8"/>
        <v>#DIV/0!</v>
      </c>
      <c r="AE26" s="77" t="e">
        <f t="shared" si="9"/>
        <v>#DIV/0!</v>
      </c>
      <c r="AF26" s="77" t="e">
        <f t="shared" si="10"/>
        <v>#DIV/0!</v>
      </c>
      <c r="AG26" s="77" t="e">
        <f t="shared" si="11"/>
        <v>#DIV/0!</v>
      </c>
      <c r="AH26" s="32"/>
      <c r="AI26" s="32"/>
      <c r="AJ26" s="52">
        <f>'C-SSA database'!$K$27</f>
        <v>143.80000000000001</v>
      </c>
      <c r="AK26" s="52">
        <f>'C-SSA database'!$K$73</f>
        <v>31.97</v>
      </c>
      <c r="AL26" s="52">
        <f>'C-SSA database'!$K$116</f>
        <v>319.67</v>
      </c>
      <c r="AM26" s="53">
        <f>'C-SSA database'!$K$30</f>
        <v>2.0735000000000001</v>
      </c>
      <c r="AN26" s="54">
        <f>'C-SSA database'!$K$76</f>
        <v>0.31040000000000001</v>
      </c>
      <c r="AO26" s="54">
        <f>'C-SSA database'!$K$119</f>
        <v>3.1040000000000001</v>
      </c>
      <c r="AP26" s="55">
        <f>'C-SSA database'!$K$33</f>
        <v>0.54279999999999995</v>
      </c>
      <c r="AQ26" s="52">
        <f>'C-SSA database'!$K$79</f>
        <v>2.0799999999999999E-2</v>
      </c>
      <c r="AR26" s="52">
        <f>'C-SSA database'!$K$122</f>
        <v>0.20799999999999999</v>
      </c>
      <c r="AS26" s="56">
        <f>'C-SSA database'!$K$36</f>
        <v>8.83</v>
      </c>
      <c r="AT26" s="56">
        <f>'C-SSA database'!$K$82</f>
        <v>1.17</v>
      </c>
      <c r="AU26" s="54">
        <f>'C-SSA database'!$K$125</f>
        <v>11.7</v>
      </c>
      <c r="AV26" s="55">
        <f>'C-SSA database'!$K$39</f>
        <v>2.5034770514603618E-2</v>
      </c>
      <c r="AW26" s="55">
        <f>'C-SSA database'!$K$85</f>
        <v>3.9E-2</v>
      </c>
      <c r="AX26" s="55">
        <f>'C-SSA database'!$K$128</f>
        <v>0.39</v>
      </c>
      <c r="AY26" s="53">
        <f>'C-SSA database'!$K$42</f>
        <v>6.6012000000000004</v>
      </c>
      <c r="AZ26" s="53">
        <f>'C-SSA database'!$K$88</f>
        <v>12.121</v>
      </c>
      <c r="BA26" s="53">
        <f>'C-SSA database'!$K$131</f>
        <v>121.212</v>
      </c>
      <c r="BB26" s="55">
        <f>'C-SSA database'!$K$45</f>
        <v>2.6029411764705887E-3</v>
      </c>
      <c r="BC26" s="55">
        <f>'C-SSA database'!$K$91</f>
        <v>2.2058823529411765E-4</v>
      </c>
      <c r="BD26" s="57">
        <f>'C-SSA database'!$K$134</f>
        <v>2.2058823529411769E-3</v>
      </c>
      <c r="BE26" s="53">
        <f>'C-SSA database'!$K$48</f>
        <v>35137</v>
      </c>
      <c r="BF26" s="54">
        <f>'C-SSA database'!$K$94</f>
        <v>7249</v>
      </c>
      <c r="BG26" s="53">
        <f>'C-SSA database'!$K$137</f>
        <v>72490</v>
      </c>
      <c r="BH26" s="57">
        <f>'C-SSA database'!$K$51</f>
        <v>2.1269999999999998</v>
      </c>
      <c r="BI26" s="55">
        <f>'C-SSA database'!$K$97</f>
        <v>6.2960000000000002E-2</v>
      </c>
      <c r="BJ26" s="57">
        <f>'C-SSA database'!$K$140</f>
        <v>0.62960000000000005</v>
      </c>
      <c r="BK26" s="53">
        <f>'C-SSA database'!$K$54</f>
        <v>2.4252336448598128E-3</v>
      </c>
      <c r="BL26" s="54">
        <f>'C-SSA database'!$K$100</f>
        <v>2.2009345794392521E-3</v>
      </c>
      <c r="BM26" s="53">
        <f>'C-SSA database'!$K$143</f>
        <v>2.200934579439252E-2</v>
      </c>
      <c r="BN26" s="57">
        <f>'C-SSA database'!$K$57</f>
        <v>1863.5</v>
      </c>
      <c r="BO26" s="57">
        <f>'C-SSA database'!$K$103</f>
        <v>328.08</v>
      </c>
      <c r="BP26" s="57">
        <f>'C-SSA database'!$K$146</f>
        <v>3280.8</v>
      </c>
      <c r="BQ26" s="53">
        <f>'C-SSA database'!$K$60</f>
        <v>16.806999999999999</v>
      </c>
      <c r="BR26" s="53">
        <f>'C-SSA database'!$K$106</f>
        <v>26.26</v>
      </c>
      <c r="BS26" s="53">
        <f>'C-SSA database'!$K$149</f>
        <v>262.61</v>
      </c>
    </row>
    <row r="27" spans="1:71" x14ac:dyDescent="0.2">
      <c r="A27" s="32"/>
      <c r="B27" s="49"/>
      <c r="C27" s="60"/>
      <c r="D27" s="49"/>
      <c r="E27" s="49"/>
      <c r="F27" s="49"/>
      <c r="G27" s="49"/>
      <c r="H27" s="49"/>
      <c r="I27" s="49"/>
      <c r="J27" s="49"/>
      <c r="K27" s="49"/>
      <c r="L27" s="49"/>
      <c r="M27" s="49"/>
      <c r="N27" s="49"/>
      <c r="O27" s="49"/>
      <c r="P27" s="49"/>
      <c r="Q27" s="32"/>
      <c r="R27" s="50" t="e">
        <f t="shared" si="15"/>
        <v>#DIV/0!</v>
      </c>
      <c r="S27" s="50" t="e">
        <f t="shared" si="16"/>
        <v>#DIV/0!</v>
      </c>
      <c r="T27" s="50" t="e">
        <f t="shared" si="17"/>
        <v>#DIV/0!</v>
      </c>
      <c r="U27" s="32"/>
      <c r="V27" s="77" t="e">
        <f t="shared" si="0"/>
        <v>#DIV/0!</v>
      </c>
      <c r="W27" s="77" t="e">
        <f t="shared" si="1"/>
        <v>#DIV/0!</v>
      </c>
      <c r="X27" s="77" t="e">
        <f t="shared" si="2"/>
        <v>#DIV/0!</v>
      </c>
      <c r="Y27" s="77" t="e">
        <f t="shared" si="3"/>
        <v>#DIV/0!</v>
      </c>
      <c r="Z27" s="77" t="e">
        <f t="shared" si="4"/>
        <v>#DIV/0!</v>
      </c>
      <c r="AA27" s="77" t="e">
        <f t="shared" si="5"/>
        <v>#DIV/0!</v>
      </c>
      <c r="AB27" s="77" t="e">
        <f t="shared" si="6"/>
        <v>#DIV/0!</v>
      </c>
      <c r="AC27" s="77" t="e">
        <f t="shared" si="7"/>
        <v>#DIV/0!</v>
      </c>
      <c r="AD27" s="77" t="e">
        <f t="shared" si="8"/>
        <v>#DIV/0!</v>
      </c>
      <c r="AE27" s="77" t="e">
        <f t="shared" si="9"/>
        <v>#DIV/0!</v>
      </c>
      <c r="AF27" s="77" t="e">
        <f t="shared" si="10"/>
        <v>#DIV/0!</v>
      </c>
      <c r="AG27" s="77" t="e">
        <f t="shared" si="11"/>
        <v>#DIV/0!</v>
      </c>
      <c r="AH27" s="32"/>
      <c r="AI27" s="32"/>
      <c r="AJ27" s="52">
        <f>'C-SSA database'!$K$27</f>
        <v>143.80000000000001</v>
      </c>
      <c r="AK27" s="52">
        <f>'C-SSA database'!$K$73</f>
        <v>31.97</v>
      </c>
      <c r="AL27" s="52">
        <f>'C-SSA database'!$K$116</f>
        <v>319.67</v>
      </c>
      <c r="AM27" s="53">
        <f>'C-SSA database'!$K$30</f>
        <v>2.0735000000000001</v>
      </c>
      <c r="AN27" s="54">
        <f>'C-SSA database'!$K$76</f>
        <v>0.31040000000000001</v>
      </c>
      <c r="AO27" s="54">
        <f>'C-SSA database'!$K$119</f>
        <v>3.1040000000000001</v>
      </c>
      <c r="AP27" s="55">
        <f>'C-SSA database'!$K$33</f>
        <v>0.54279999999999995</v>
      </c>
      <c r="AQ27" s="52">
        <f>'C-SSA database'!$K$79</f>
        <v>2.0799999999999999E-2</v>
      </c>
      <c r="AR27" s="52">
        <f>'C-SSA database'!$K$122</f>
        <v>0.20799999999999999</v>
      </c>
      <c r="AS27" s="56">
        <f>'C-SSA database'!$K$36</f>
        <v>8.83</v>
      </c>
      <c r="AT27" s="56">
        <f>'C-SSA database'!$K$82</f>
        <v>1.17</v>
      </c>
      <c r="AU27" s="54">
        <f>'C-SSA database'!$K$125</f>
        <v>11.7</v>
      </c>
      <c r="AV27" s="55">
        <f>'C-SSA database'!$K$39</f>
        <v>2.5034770514603618E-2</v>
      </c>
      <c r="AW27" s="55">
        <f>'C-SSA database'!$K$85</f>
        <v>3.9E-2</v>
      </c>
      <c r="AX27" s="55">
        <f>'C-SSA database'!$K$128</f>
        <v>0.39</v>
      </c>
      <c r="AY27" s="53">
        <f>'C-SSA database'!$K$42</f>
        <v>6.6012000000000004</v>
      </c>
      <c r="AZ27" s="53">
        <f>'C-SSA database'!$K$88</f>
        <v>12.121</v>
      </c>
      <c r="BA27" s="53">
        <f>'C-SSA database'!$K$131</f>
        <v>121.212</v>
      </c>
      <c r="BB27" s="55">
        <f>'C-SSA database'!$K$45</f>
        <v>2.6029411764705887E-3</v>
      </c>
      <c r="BC27" s="55">
        <f>'C-SSA database'!$K$91</f>
        <v>2.2058823529411765E-4</v>
      </c>
      <c r="BD27" s="57">
        <f>'C-SSA database'!$K$134</f>
        <v>2.2058823529411769E-3</v>
      </c>
      <c r="BE27" s="53">
        <f>'C-SSA database'!$K$48</f>
        <v>35137</v>
      </c>
      <c r="BF27" s="54">
        <f>'C-SSA database'!$K$94</f>
        <v>7249</v>
      </c>
      <c r="BG27" s="53">
        <f>'C-SSA database'!$K$137</f>
        <v>72490</v>
      </c>
      <c r="BH27" s="57">
        <f>'C-SSA database'!$K$51</f>
        <v>2.1269999999999998</v>
      </c>
      <c r="BI27" s="55">
        <f>'C-SSA database'!$K$97</f>
        <v>6.2960000000000002E-2</v>
      </c>
      <c r="BJ27" s="57">
        <f>'C-SSA database'!$K$140</f>
        <v>0.62960000000000005</v>
      </c>
      <c r="BK27" s="53">
        <f>'C-SSA database'!$K$54</f>
        <v>2.4252336448598128E-3</v>
      </c>
      <c r="BL27" s="54">
        <f>'C-SSA database'!$K$100</f>
        <v>2.2009345794392521E-3</v>
      </c>
      <c r="BM27" s="53">
        <f>'C-SSA database'!$K$143</f>
        <v>2.200934579439252E-2</v>
      </c>
      <c r="BN27" s="57">
        <f>'C-SSA database'!$K$57</f>
        <v>1863.5</v>
      </c>
      <c r="BO27" s="57">
        <f>'C-SSA database'!$K$103</f>
        <v>328.08</v>
      </c>
      <c r="BP27" s="57">
        <f>'C-SSA database'!$K$146</f>
        <v>3280.8</v>
      </c>
      <c r="BQ27" s="53">
        <f>'C-SSA database'!$K$60</f>
        <v>16.806999999999999</v>
      </c>
      <c r="BR27" s="53">
        <f>'C-SSA database'!$K$106</f>
        <v>26.26</v>
      </c>
      <c r="BS27" s="53">
        <f>'C-SSA database'!$K$149</f>
        <v>262.61</v>
      </c>
    </row>
    <row r="28" spans="1:71" x14ac:dyDescent="0.2">
      <c r="A28" s="32"/>
      <c r="B28" s="49"/>
      <c r="C28" s="49"/>
      <c r="D28" s="49"/>
      <c r="E28" s="49"/>
      <c r="F28" s="49"/>
      <c r="G28" s="49"/>
      <c r="H28" s="49"/>
      <c r="I28" s="49"/>
      <c r="J28" s="49"/>
      <c r="K28" s="49"/>
      <c r="L28" s="49"/>
      <c r="M28" s="49"/>
      <c r="N28" s="49"/>
      <c r="O28" s="49"/>
      <c r="P28" s="49"/>
      <c r="Q28" s="32"/>
      <c r="R28" s="50" t="e">
        <f t="shared" si="15"/>
        <v>#DIV/0!</v>
      </c>
      <c r="S28" s="50" t="e">
        <f t="shared" si="16"/>
        <v>#DIV/0!</v>
      </c>
      <c r="T28" s="50" t="e">
        <f t="shared" si="17"/>
        <v>#DIV/0!</v>
      </c>
      <c r="U28" s="32"/>
      <c r="V28" s="77" t="e">
        <f t="shared" si="0"/>
        <v>#DIV/0!</v>
      </c>
      <c r="W28" s="77" t="e">
        <f t="shared" si="1"/>
        <v>#DIV/0!</v>
      </c>
      <c r="X28" s="77" t="e">
        <f t="shared" si="2"/>
        <v>#DIV/0!</v>
      </c>
      <c r="Y28" s="77" t="e">
        <f t="shared" si="3"/>
        <v>#DIV/0!</v>
      </c>
      <c r="Z28" s="77" t="e">
        <f t="shared" si="4"/>
        <v>#DIV/0!</v>
      </c>
      <c r="AA28" s="77" t="e">
        <f t="shared" si="5"/>
        <v>#DIV/0!</v>
      </c>
      <c r="AB28" s="77" t="e">
        <f t="shared" si="6"/>
        <v>#DIV/0!</v>
      </c>
      <c r="AC28" s="77" t="e">
        <f t="shared" si="7"/>
        <v>#DIV/0!</v>
      </c>
      <c r="AD28" s="77" t="e">
        <f t="shared" si="8"/>
        <v>#DIV/0!</v>
      </c>
      <c r="AE28" s="77" t="e">
        <f t="shared" si="9"/>
        <v>#DIV/0!</v>
      </c>
      <c r="AF28" s="77" t="e">
        <f t="shared" si="10"/>
        <v>#DIV/0!</v>
      </c>
      <c r="AG28" s="77" t="e">
        <f t="shared" si="11"/>
        <v>#DIV/0!</v>
      </c>
      <c r="AH28" s="32"/>
      <c r="AI28" s="32"/>
      <c r="AJ28" s="52">
        <f>'C-SSA database'!$K$27</f>
        <v>143.80000000000001</v>
      </c>
      <c r="AK28" s="52">
        <f>'C-SSA database'!$K$73</f>
        <v>31.97</v>
      </c>
      <c r="AL28" s="52">
        <f>'C-SSA database'!$K$116</f>
        <v>319.67</v>
      </c>
      <c r="AM28" s="53">
        <f>'C-SSA database'!$K$30</f>
        <v>2.0735000000000001</v>
      </c>
      <c r="AN28" s="54">
        <f>'C-SSA database'!$K$76</f>
        <v>0.31040000000000001</v>
      </c>
      <c r="AO28" s="54">
        <f>'C-SSA database'!$K$119</f>
        <v>3.1040000000000001</v>
      </c>
      <c r="AP28" s="55">
        <f>'C-SSA database'!$K$33</f>
        <v>0.54279999999999995</v>
      </c>
      <c r="AQ28" s="52">
        <f>'C-SSA database'!$K$79</f>
        <v>2.0799999999999999E-2</v>
      </c>
      <c r="AR28" s="52">
        <f>'C-SSA database'!$K$122</f>
        <v>0.20799999999999999</v>
      </c>
      <c r="AS28" s="56">
        <f>'C-SSA database'!$K$36</f>
        <v>8.83</v>
      </c>
      <c r="AT28" s="56">
        <f>'C-SSA database'!$K$82</f>
        <v>1.17</v>
      </c>
      <c r="AU28" s="54">
        <f>'C-SSA database'!$K$125</f>
        <v>11.7</v>
      </c>
      <c r="AV28" s="55">
        <f>'C-SSA database'!$K$39</f>
        <v>2.5034770514603618E-2</v>
      </c>
      <c r="AW28" s="55">
        <f>'C-SSA database'!$K$85</f>
        <v>3.9E-2</v>
      </c>
      <c r="AX28" s="55">
        <f>'C-SSA database'!$K$128</f>
        <v>0.39</v>
      </c>
      <c r="AY28" s="53">
        <f>'C-SSA database'!$K$42</f>
        <v>6.6012000000000004</v>
      </c>
      <c r="AZ28" s="53">
        <f>'C-SSA database'!$K$88</f>
        <v>12.121</v>
      </c>
      <c r="BA28" s="53">
        <f>'C-SSA database'!$K$131</f>
        <v>121.212</v>
      </c>
      <c r="BB28" s="55">
        <f>'C-SSA database'!$K$45</f>
        <v>2.6029411764705887E-3</v>
      </c>
      <c r="BC28" s="55">
        <f>'C-SSA database'!$K$91</f>
        <v>2.2058823529411765E-4</v>
      </c>
      <c r="BD28" s="57">
        <f>'C-SSA database'!$K$134</f>
        <v>2.2058823529411769E-3</v>
      </c>
      <c r="BE28" s="53">
        <f>'C-SSA database'!$K$48</f>
        <v>35137</v>
      </c>
      <c r="BF28" s="54">
        <f>'C-SSA database'!$K$94</f>
        <v>7249</v>
      </c>
      <c r="BG28" s="53">
        <f>'C-SSA database'!$K$137</f>
        <v>72490</v>
      </c>
      <c r="BH28" s="57">
        <f>'C-SSA database'!$K$51</f>
        <v>2.1269999999999998</v>
      </c>
      <c r="BI28" s="55">
        <f>'C-SSA database'!$K$97</f>
        <v>6.2960000000000002E-2</v>
      </c>
      <c r="BJ28" s="57">
        <f>'C-SSA database'!$K$140</f>
        <v>0.62960000000000005</v>
      </c>
      <c r="BK28" s="53">
        <f>'C-SSA database'!$K$54</f>
        <v>2.4252336448598128E-3</v>
      </c>
      <c r="BL28" s="54">
        <f>'C-SSA database'!$K$100</f>
        <v>2.2009345794392521E-3</v>
      </c>
      <c r="BM28" s="53">
        <f>'C-SSA database'!$K$143</f>
        <v>2.200934579439252E-2</v>
      </c>
      <c r="BN28" s="57">
        <f>'C-SSA database'!$K$57</f>
        <v>1863.5</v>
      </c>
      <c r="BO28" s="57">
        <f>'C-SSA database'!$K$103</f>
        <v>328.08</v>
      </c>
      <c r="BP28" s="57">
        <f>'C-SSA database'!$K$146</f>
        <v>3280.8</v>
      </c>
      <c r="BQ28" s="53">
        <f>'C-SSA database'!$K$60</f>
        <v>16.806999999999999</v>
      </c>
      <c r="BR28" s="53">
        <f>'C-SSA database'!$K$106</f>
        <v>26.26</v>
      </c>
      <c r="BS28" s="53">
        <f>'C-SSA database'!$K$149</f>
        <v>262.61</v>
      </c>
    </row>
    <row r="29" spans="1:71" x14ac:dyDescent="0.2">
      <c r="A29" s="32"/>
      <c r="B29" s="58"/>
      <c r="C29" s="58"/>
      <c r="D29" s="49"/>
      <c r="E29" s="49"/>
      <c r="F29" s="49"/>
      <c r="G29" s="49"/>
      <c r="H29" s="49"/>
      <c r="I29" s="49"/>
      <c r="J29" s="49"/>
      <c r="K29" s="49"/>
      <c r="L29" s="49"/>
      <c r="M29" s="49"/>
      <c r="N29" s="49"/>
      <c r="O29" s="49"/>
      <c r="P29" s="49"/>
      <c r="Q29" s="32"/>
      <c r="R29" s="50" t="e">
        <f t="shared" si="15"/>
        <v>#DIV/0!</v>
      </c>
      <c r="S29" s="50" t="e">
        <f t="shared" si="16"/>
        <v>#DIV/0!</v>
      </c>
      <c r="T29" s="50" t="e">
        <f t="shared" si="17"/>
        <v>#DIV/0!</v>
      </c>
      <c r="U29" s="32"/>
      <c r="V29" s="77" t="e">
        <f t="shared" si="0"/>
        <v>#DIV/0!</v>
      </c>
      <c r="W29" s="77" t="e">
        <f t="shared" si="1"/>
        <v>#DIV/0!</v>
      </c>
      <c r="X29" s="77" t="e">
        <f t="shared" si="2"/>
        <v>#DIV/0!</v>
      </c>
      <c r="Y29" s="77" t="e">
        <f t="shared" si="3"/>
        <v>#DIV/0!</v>
      </c>
      <c r="Z29" s="77" t="e">
        <f t="shared" si="4"/>
        <v>#DIV/0!</v>
      </c>
      <c r="AA29" s="77" t="e">
        <f t="shared" si="5"/>
        <v>#DIV/0!</v>
      </c>
      <c r="AB29" s="77" t="e">
        <f t="shared" si="6"/>
        <v>#DIV/0!</v>
      </c>
      <c r="AC29" s="77" t="e">
        <f t="shared" si="7"/>
        <v>#DIV/0!</v>
      </c>
      <c r="AD29" s="77" t="e">
        <f t="shared" si="8"/>
        <v>#DIV/0!</v>
      </c>
      <c r="AE29" s="77" t="e">
        <f t="shared" si="9"/>
        <v>#DIV/0!</v>
      </c>
      <c r="AF29" s="77" t="e">
        <f t="shared" si="10"/>
        <v>#DIV/0!</v>
      </c>
      <c r="AG29" s="77" t="e">
        <f t="shared" si="11"/>
        <v>#DIV/0!</v>
      </c>
      <c r="AH29" s="32"/>
      <c r="AI29" s="32"/>
      <c r="AJ29" s="52">
        <f>'C-SSA database'!$K$27</f>
        <v>143.80000000000001</v>
      </c>
      <c r="AK29" s="52">
        <f>'C-SSA database'!$K$73</f>
        <v>31.97</v>
      </c>
      <c r="AL29" s="52">
        <f>'C-SSA database'!$K$116</f>
        <v>319.67</v>
      </c>
      <c r="AM29" s="53">
        <f>'C-SSA database'!$K$30</f>
        <v>2.0735000000000001</v>
      </c>
      <c r="AN29" s="54">
        <f>'C-SSA database'!$K$76</f>
        <v>0.31040000000000001</v>
      </c>
      <c r="AO29" s="54">
        <f>'C-SSA database'!$K$119</f>
        <v>3.1040000000000001</v>
      </c>
      <c r="AP29" s="55">
        <f>'C-SSA database'!$K$33</f>
        <v>0.54279999999999995</v>
      </c>
      <c r="AQ29" s="52">
        <f>'C-SSA database'!$K$79</f>
        <v>2.0799999999999999E-2</v>
      </c>
      <c r="AR29" s="52">
        <f>'C-SSA database'!$K$122</f>
        <v>0.20799999999999999</v>
      </c>
      <c r="AS29" s="56">
        <f>'C-SSA database'!$K$36</f>
        <v>8.83</v>
      </c>
      <c r="AT29" s="56">
        <f>'C-SSA database'!$K$82</f>
        <v>1.17</v>
      </c>
      <c r="AU29" s="54">
        <f>'C-SSA database'!$K$125</f>
        <v>11.7</v>
      </c>
      <c r="AV29" s="55">
        <f>'C-SSA database'!$K$39</f>
        <v>2.5034770514603618E-2</v>
      </c>
      <c r="AW29" s="55">
        <f>'C-SSA database'!$K$85</f>
        <v>3.9E-2</v>
      </c>
      <c r="AX29" s="55">
        <f>'C-SSA database'!$K$128</f>
        <v>0.39</v>
      </c>
      <c r="AY29" s="53">
        <f>'C-SSA database'!$K$42</f>
        <v>6.6012000000000004</v>
      </c>
      <c r="AZ29" s="53">
        <f>'C-SSA database'!$K$88</f>
        <v>12.121</v>
      </c>
      <c r="BA29" s="53">
        <f>'C-SSA database'!$K$131</f>
        <v>121.212</v>
      </c>
      <c r="BB29" s="55">
        <f>'C-SSA database'!$K$45</f>
        <v>2.6029411764705887E-3</v>
      </c>
      <c r="BC29" s="55">
        <f>'C-SSA database'!$K$91</f>
        <v>2.2058823529411765E-4</v>
      </c>
      <c r="BD29" s="57">
        <f>'C-SSA database'!$K$134</f>
        <v>2.2058823529411769E-3</v>
      </c>
      <c r="BE29" s="53">
        <f>'C-SSA database'!$K$48</f>
        <v>35137</v>
      </c>
      <c r="BF29" s="54">
        <f>'C-SSA database'!$K$94</f>
        <v>7249</v>
      </c>
      <c r="BG29" s="53">
        <f>'C-SSA database'!$K$137</f>
        <v>72490</v>
      </c>
      <c r="BH29" s="57">
        <f>'C-SSA database'!$K$51</f>
        <v>2.1269999999999998</v>
      </c>
      <c r="BI29" s="55">
        <f>'C-SSA database'!$K$97</f>
        <v>6.2960000000000002E-2</v>
      </c>
      <c r="BJ29" s="57">
        <f>'C-SSA database'!$K$140</f>
        <v>0.62960000000000005</v>
      </c>
      <c r="BK29" s="53">
        <f>'C-SSA database'!$K$54</f>
        <v>2.4252336448598128E-3</v>
      </c>
      <c r="BL29" s="54">
        <f>'C-SSA database'!$K$100</f>
        <v>2.2009345794392521E-3</v>
      </c>
      <c r="BM29" s="53">
        <f>'C-SSA database'!$K$143</f>
        <v>2.200934579439252E-2</v>
      </c>
      <c r="BN29" s="57">
        <f>'C-SSA database'!$K$57</f>
        <v>1863.5</v>
      </c>
      <c r="BO29" s="57">
        <f>'C-SSA database'!$K$103</f>
        <v>328.08</v>
      </c>
      <c r="BP29" s="57">
        <f>'C-SSA database'!$K$146</f>
        <v>3280.8</v>
      </c>
      <c r="BQ29" s="53">
        <f>'C-SSA database'!$K$60</f>
        <v>16.806999999999999</v>
      </c>
      <c r="BR29" s="53">
        <f>'C-SSA database'!$K$106</f>
        <v>26.26</v>
      </c>
      <c r="BS29" s="53">
        <f>'C-SSA database'!$K$149</f>
        <v>262.61</v>
      </c>
    </row>
    <row r="30" spans="1:71" x14ac:dyDescent="0.2">
      <c r="A30" s="32"/>
      <c r="B30" s="59"/>
      <c r="C30" s="59"/>
      <c r="D30" s="49"/>
      <c r="E30" s="49"/>
      <c r="F30" s="49"/>
      <c r="G30" s="49"/>
      <c r="H30" s="49"/>
      <c r="I30" s="49"/>
      <c r="J30" s="49"/>
      <c r="K30" s="49"/>
      <c r="L30" s="49"/>
      <c r="M30" s="49"/>
      <c r="N30" s="49"/>
      <c r="O30" s="49"/>
      <c r="P30" s="49"/>
      <c r="Q30" s="32"/>
      <c r="R30" s="50" t="e">
        <f>($V30/AJ30)+($W30/AM30)+($X30/AP30)+($Y30/AS30)+($Z30/AV30)+($AA30/AY30)+($AB30/BB30)+($AC30/BE30)+($AD30/BH30)+($AE30/BK30)+($AF30/BN30)+($AG30/BQ30)</f>
        <v>#DIV/0!</v>
      </c>
      <c r="S30" s="50" t="e">
        <f t="shared" si="16"/>
        <v>#DIV/0!</v>
      </c>
      <c r="T30" s="50" t="e">
        <f t="shared" si="17"/>
        <v>#DIV/0!</v>
      </c>
      <c r="U30" s="32"/>
      <c r="V30" s="77" t="e">
        <f t="shared" si="0"/>
        <v>#DIV/0!</v>
      </c>
      <c r="W30" s="77" t="e">
        <f t="shared" si="1"/>
        <v>#DIV/0!</v>
      </c>
      <c r="X30" s="77" t="e">
        <f t="shared" si="2"/>
        <v>#DIV/0!</v>
      </c>
      <c r="Y30" s="77" t="e">
        <f t="shared" si="3"/>
        <v>#DIV/0!</v>
      </c>
      <c r="Z30" s="77" t="e">
        <f t="shared" si="4"/>
        <v>#DIV/0!</v>
      </c>
      <c r="AA30" s="77" t="e">
        <f t="shared" si="5"/>
        <v>#DIV/0!</v>
      </c>
      <c r="AB30" s="77" t="e">
        <f t="shared" si="6"/>
        <v>#DIV/0!</v>
      </c>
      <c r="AC30" s="77" t="e">
        <f t="shared" si="7"/>
        <v>#DIV/0!</v>
      </c>
      <c r="AD30" s="77" t="e">
        <f t="shared" si="8"/>
        <v>#DIV/0!</v>
      </c>
      <c r="AE30" s="77" t="e">
        <f t="shared" si="9"/>
        <v>#DIV/0!</v>
      </c>
      <c r="AF30" s="77" t="e">
        <f t="shared" si="10"/>
        <v>#DIV/0!</v>
      </c>
      <c r="AG30" s="77" t="e">
        <f t="shared" si="11"/>
        <v>#DIV/0!</v>
      </c>
      <c r="AH30" s="32"/>
      <c r="AI30" s="32"/>
      <c r="AJ30" s="52">
        <f>'C-SSA database'!$K$27</f>
        <v>143.80000000000001</v>
      </c>
      <c r="AK30" s="52">
        <f>'C-SSA database'!$K$73</f>
        <v>31.97</v>
      </c>
      <c r="AL30" s="52">
        <f>'C-SSA database'!$K$116</f>
        <v>319.67</v>
      </c>
      <c r="AM30" s="53">
        <f>'C-SSA database'!$K$30</f>
        <v>2.0735000000000001</v>
      </c>
      <c r="AN30" s="54">
        <f>'C-SSA database'!$K$76</f>
        <v>0.31040000000000001</v>
      </c>
      <c r="AO30" s="54">
        <f>'C-SSA database'!$K$119</f>
        <v>3.1040000000000001</v>
      </c>
      <c r="AP30" s="55">
        <f>'C-SSA database'!$K$33</f>
        <v>0.54279999999999995</v>
      </c>
      <c r="AQ30" s="52">
        <f>'C-SSA database'!$K$79</f>
        <v>2.0799999999999999E-2</v>
      </c>
      <c r="AR30" s="52">
        <f>'C-SSA database'!$K$122</f>
        <v>0.20799999999999999</v>
      </c>
      <c r="AS30" s="56">
        <f>'C-SSA database'!$K$36</f>
        <v>8.83</v>
      </c>
      <c r="AT30" s="56">
        <f>'C-SSA database'!$K$82</f>
        <v>1.17</v>
      </c>
      <c r="AU30" s="54">
        <f>'C-SSA database'!$K$125</f>
        <v>11.7</v>
      </c>
      <c r="AV30" s="55">
        <f>'C-SSA database'!$K$39</f>
        <v>2.5034770514603618E-2</v>
      </c>
      <c r="AW30" s="55">
        <f>'C-SSA database'!$K$85</f>
        <v>3.9E-2</v>
      </c>
      <c r="AX30" s="55">
        <f>'C-SSA database'!$K$128</f>
        <v>0.39</v>
      </c>
      <c r="AY30" s="53">
        <f>'C-SSA database'!$K$42</f>
        <v>6.6012000000000004</v>
      </c>
      <c r="AZ30" s="53">
        <f>'C-SSA database'!$K$88</f>
        <v>12.121</v>
      </c>
      <c r="BA30" s="53">
        <f>'C-SSA database'!$K$131</f>
        <v>121.212</v>
      </c>
      <c r="BB30" s="55">
        <f>'C-SSA database'!$K$45</f>
        <v>2.6029411764705887E-3</v>
      </c>
      <c r="BC30" s="55">
        <f>'C-SSA database'!$K$91</f>
        <v>2.2058823529411765E-4</v>
      </c>
      <c r="BD30" s="57">
        <f>'C-SSA database'!$K$134</f>
        <v>2.2058823529411769E-3</v>
      </c>
      <c r="BE30" s="53">
        <f>'C-SSA database'!$K$48</f>
        <v>35137</v>
      </c>
      <c r="BF30" s="54">
        <f>'C-SSA database'!$K$94</f>
        <v>7249</v>
      </c>
      <c r="BG30" s="53">
        <f>'C-SSA database'!$K$137</f>
        <v>72490</v>
      </c>
      <c r="BH30" s="57">
        <f>'C-SSA database'!$K$51</f>
        <v>2.1269999999999998</v>
      </c>
      <c r="BI30" s="55">
        <f>'C-SSA database'!$K$97</f>
        <v>6.2960000000000002E-2</v>
      </c>
      <c r="BJ30" s="57">
        <f>'C-SSA database'!$K$140</f>
        <v>0.62960000000000005</v>
      </c>
      <c r="BK30" s="53">
        <f>'C-SSA database'!$K$54</f>
        <v>2.4252336448598128E-3</v>
      </c>
      <c r="BL30" s="54">
        <f>'C-SSA database'!$K$100</f>
        <v>2.2009345794392521E-3</v>
      </c>
      <c r="BM30" s="53">
        <f>'C-SSA database'!$K$143</f>
        <v>2.200934579439252E-2</v>
      </c>
      <c r="BN30" s="57">
        <f>'C-SSA database'!$K$57</f>
        <v>1863.5</v>
      </c>
      <c r="BO30" s="57">
        <f>'C-SSA database'!$K$103</f>
        <v>328.08</v>
      </c>
      <c r="BP30" s="57">
        <f>'C-SSA database'!$K$146</f>
        <v>3280.8</v>
      </c>
      <c r="BQ30" s="53">
        <f>'C-SSA database'!$K$60</f>
        <v>16.806999999999999</v>
      </c>
      <c r="BR30" s="53">
        <f>'C-SSA database'!$K$106</f>
        <v>26.26</v>
      </c>
      <c r="BS30" s="53">
        <f>'C-SSA database'!$K$149</f>
        <v>262.61</v>
      </c>
    </row>
    <row r="31" spans="1:71" x14ac:dyDescent="0.2">
      <c r="A31" s="32"/>
      <c r="B31" s="61"/>
      <c r="C31" s="61"/>
      <c r="D31" s="49"/>
      <c r="E31" s="49"/>
      <c r="F31" s="49"/>
      <c r="G31" s="49"/>
      <c r="H31" s="49"/>
      <c r="I31" s="49"/>
      <c r="J31" s="49"/>
      <c r="K31" s="49"/>
      <c r="L31" s="49"/>
      <c r="M31" s="49"/>
      <c r="N31" s="49"/>
      <c r="O31" s="49"/>
      <c r="P31" s="49"/>
      <c r="Q31" s="32"/>
      <c r="R31" s="50" t="e">
        <f t="shared" si="15"/>
        <v>#DIV/0!</v>
      </c>
      <c r="S31" s="50" t="e">
        <f t="shared" si="16"/>
        <v>#DIV/0!</v>
      </c>
      <c r="T31" s="50" t="e">
        <f t="shared" si="17"/>
        <v>#DIV/0!</v>
      </c>
      <c r="U31" s="32"/>
      <c r="V31" s="77" t="e">
        <f t="shared" si="0"/>
        <v>#DIV/0!</v>
      </c>
      <c r="W31" s="77" t="e">
        <f t="shared" si="1"/>
        <v>#DIV/0!</v>
      </c>
      <c r="X31" s="77" t="e">
        <f t="shared" si="2"/>
        <v>#DIV/0!</v>
      </c>
      <c r="Y31" s="77" t="e">
        <f t="shared" si="3"/>
        <v>#DIV/0!</v>
      </c>
      <c r="Z31" s="77" t="e">
        <f t="shared" si="4"/>
        <v>#DIV/0!</v>
      </c>
      <c r="AA31" s="77" t="e">
        <f t="shared" si="5"/>
        <v>#DIV/0!</v>
      </c>
      <c r="AB31" s="77" t="e">
        <f t="shared" si="6"/>
        <v>#DIV/0!</v>
      </c>
      <c r="AC31" s="77" t="e">
        <f t="shared" si="7"/>
        <v>#DIV/0!</v>
      </c>
      <c r="AD31" s="77" t="e">
        <f t="shared" si="8"/>
        <v>#DIV/0!</v>
      </c>
      <c r="AE31" s="77" t="e">
        <f t="shared" si="9"/>
        <v>#DIV/0!</v>
      </c>
      <c r="AF31" s="77" t="e">
        <f t="shared" si="10"/>
        <v>#DIV/0!</v>
      </c>
      <c r="AG31" s="77" t="e">
        <f t="shared" si="11"/>
        <v>#DIV/0!</v>
      </c>
      <c r="AH31" s="32"/>
      <c r="AI31" s="32"/>
      <c r="AJ31" s="52">
        <f>'C-SSA database'!$K$27</f>
        <v>143.80000000000001</v>
      </c>
      <c r="AK31" s="52">
        <f>'C-SSA database'!$K$73</f>
        <v>31.97</v>
      </c>
      <c r="AL31" s="52">
        <f>'C-SSA database'!$K$116</f>
        <v>319.67</v>
      </c>
      <c r="AM31" s="53">
        <f>'C-SSA database'!$K$30</f>
        <v>2.0735000000000001</v>
      </c>
      <c r="AN31" s="54">
        <f>'C-SSA database'!$K$76</f>
        <v>0.31040000000000001</v>
      </c>
      <c r="AO31" s="54">
        <f>'C-SSA database'!$K$119</f>
        <v>3.1040000000000001</v>
      </c>
      <c r="AP31" s="55">
        <f>'C-SSA database'!$K$33</f>
        <v>0.54279999999999995</v>
      </c>
      <c r="AQ31" s="52">
        <f>'C-SSA database'!$K$79</f>
        <v>2.0799999999999999E-2</v>
      </c>
      <c r="AR31" s="52">
        <f>'C-SSA database'!$K$122</f>
        <v>0.20799999999999999</v>
      </c>
      <c r="AS31" s="56">
        <f>'C-SSA database'!$K$36</f>
        <v>8.83</v>
      </c>
      <c r="AT31" s="56">
        <f>'C-SSA database'!$K$82</f>
        <v>1.17</v>
      </c>
      <c r="AU31" s="54">
        <f>'C-SSA database'!$K$125</f>
        <v>11.7</v>
      </c>
      <c r="AV31" s="55">
        <f>'C-SSA database'!$K$39</f>
        <v>2.5034770514603618E-2</v>
      </c>
      <c r="AW31" s="55">
        <f>'C-SSA database'!$K$85</f>
        <v>3.9E-2</v>
      </c>
      <c r="AX31" s="55">
        <f>'C-SSA database'!$K$128</f>
        <v>0.39</v>
      </c>
      <c r="AY31" s="53">
        <f>'C-SSA database'!$K$42</f>
        <v>6.6012000000000004</v>
      </c>
      <c r="AZ31" s="53">
        <f>'C-SSA database'!$K$88</f>
        <v>12.121</v>
      </c>
      <c r="BA31" s="53">
        <f>'C-SSA database'!$K$131</f>
        <v>121.212</v>
      </c>
      <c r="BB31" s="55">
        <f>'C-SSA database'!$K$45</f>
        <v>2.6029411764705887E-3</v>
      </c>
      <c r="BC31" s="55">
        <f>'C-SSA database'!$K$91</f>
        <v>2.2058823529411765E-4</v>
      </c>
      <c r="BD31" s="57">
        <f>'C-SSA database'!$K$134</f>
        <v>2.2058823529411769E-3</v>
      </c>
      <c r="BE31" s="53">
        <f>'C-SSA database'!$K$48</f>
        <v>35137</v>
      </c>
      <c r="BF31" s="54">
        <f>'C-SSA database'!$K$94</f>
        <v>7249</v>
      </c>
      <c r="BG31" s="53">
        <f>'C-SSA database'!$K$137</f>
        <v>72490</v>
      </c>
      <c r="BH31" s="57">
        <f>'C-SSA database'!$K$51</f>
        <v>2.1269999999999998</v>
      </c>
      <c r="BI31" s="55">
        <f>'C-SSA database'!$K$97</f>
        <v>6.2960000000000002E-2</v>
      </c>
      <c r="BJ31" s="57">
        <f>'C-SSA database'!$K$140</f>
        <v>0.62960000000000005</v>
      </c>
      <c r="BK31" s="53">
        <f>'C-SSA database'!$K$54</f>
        <v>2.4252336448598128E-3</v>
      </c>
      <c r="BL31" s="54">
        <f>'C-SSA database'!$K$100</f>
        <v>2.2009345794392521E-3</v>
      </c>
      <c r="BM31" s="53">
        <f>'C-SSA database'!$K$143</f>
        <v>2.200934579439252E-2</v>
      </c>
      <c r="BN31" s="57">
        <f>'C-SSA database'!$K$57</f>
        <v>1863.5</v>
      </c>
      <c r="BO31" s="57">
        <f>'C-SSA database'!$K$103</f>
        <v>328.08</v>
      </c>
      <c r="BP31" s="57">
        <f>'C-SSA database'!$K$146</f>
        <v>3280.8</v>
      </c>
      <c r="BQ31" s="53">
        <f>'C-SSA database'!$K$60</f>
        <v>16.806999999999999</v>
      </c>
      <c r="BR31" s="53">
        <f>'C-SSA database'!$K$106</f>
        <v>26.26</v>
      </c>
      <c r="BS31" s="53">
        <f>'C-SSA database'!$K$149</f>
        <v>262.61</v>
      </c>
    </row>
    <row r="32" spans="1:71" x14ac:dyDescent="0.2">
      <c r="A32" s="32"/>
      <c r="B32" s="49"/>
      <c r="C32" s="49"/>
      <c r="D32" s="49"/>
      <c r="E32" s="49"/>
      <c r="F32" s="49"/>
      <c r="G32" s="49"/>
      <c r="H32" s="49"/>
      <c r="I32" s="49"/>
      <c r="J32" s="49"/>
      <c r="K32" s="49"/>
      <c r="L32" s="49"/>
      <c r="M32" s="49"/>
      <c r="N32" s="49"/>
      <c r="O32" s="49"/>
      <c r="P32" s="49"/>
      <c r="Q32" s="32"/>
      <c r="R32" s="50" t="e">
        <f t="shared" si="15"/>
        <v>#DIV/0!</v>
      </c>
      <c r="S32" s="50" t="e">
        <f t="shared" si="16"/>
        <v>#DIV/0!</v>
      </c>
      <c r="T32" s="50" t="e">
        <f t="shared" si="17"/>
        <v>#DIV/0!</v>
      </c>
      <c r="U32" s="32"/>
      <c r="V32" s="77" t="e">
        <f t="shared" si="0"/>
        <v>#DIV/0!</v>
      </c>
      <c r="W32" s="77" t="e">
        <f t="shared" si="1"/>
        <v>#DIV/0!</v>
      </c>
      <c r="X32" s="77" t="e">
        <f t="shared" si="2"/>
        <v>#DIV/0!</v>
      </c>
      <c r="Y32" s="77" t="e">
        <f t="shared" si="3"/>
        <v>#DIV/0!</v>
      </c>
      <c r="Z32" s="77" t="e">
        <f t="shared" si="4"/>
        <v>#DIV/0!</v>
      </c>
      <c r="AA32" s="77" t="e">
        <f t="shared" si="5"/>
        <v>#DIV/0!</v>
      </c>
      <c r="AB32" s="77" t="e">
        <f t="shared" si="6"/>
        <v>#DIV/0!</v>
      </c>
      <c r="AC32" s="77" t="e">
        <f t="shared" si="7"/>
        <v>#DIV/0!</v>
      </c>
      <c r="AD32" s="77" t="e">
        <f t="shared" si="8"/>
        <v>#DIV/0!</v>
      </c>
      <c r="AE32" s="77" t="e">
        <f t="shared" si="9"/>
        <v>#DIV/0!</v>
      </c>
      <c r="AF32" s="77" t="e">
        <f t="shared" si="10"/>
        <v>#DIV/0!</v>
      </c>
      <c r="AG32" s="77" t="e">
        <f t="shared" si="11"/>
        <v>#DIV/0!</v>
      </c>
      <c r="AH32" s="32"/>
      <c r="AI32" s="32"/>
      <c r="AJ32" s="52">
        <f>'C-SSA database'!$K$27</f>
        <v>143.80000000000001</v>
      </c>
      <c r="AK32" s="52">
        <f>'C-SSA database'!$K$73</f>
        <v>31.97</v>
      </c>
      <c r="AL32" s="52">
        <f>'C-SSA database'!$K$116</f>
        <v>319.67</v>
      </c>
      <c r="AM32" s="53">
        <f>'C-SSA database'!$K$30</f>
        <v>2.0735000000000001</v>
      </c>
      <c r="AN32" s="54">
        <f>'C-SSA database'!$K$76</f>
        <v>0.31040000000000001</v>
      </c>
      <c r="AO32" s="54">
        <f>'C-SSA database'!$K$119</f>
        <v>3.1040000000000001</v>
      </c>
      <c r="AP32" s="55">
        <f>'C-SSA database'!$K$33</f>
        <v>0.54279999999999995</v>
      </c>
      <c r="AQ32" s="52">
        <f>'C-SSA database'!$K$79</f>
        <v>2.0799999999999999E-2</v>
      </c>
      <c r="AR32" s="52">
        <f>'C-SSA database'!$K$122</f>
        <v>0.20799999999999999</v>
      </c>
      <c r="AS32" s="56">
        <f>'C-SSA database'!$K$36</f>
        <v>8.83</v>
      </c>
      <c r="AT32" s="56">
        <f>'C-SSA database'!$K$82</f>
        <v>1.17</v>
      </c>
      <c r="AU32" s="54">
        <f>'C-SSA database'!$K$125</f>
        <v>11.7</v>
      </c>
      <c r="AV32" s="55">
        <f>'C-SSA database'!$K$39</f>
        <v>2.5034770514603618E-2</v>
      </c>
      <c r="AW32" s="55">
        <f>'C-SSA database'!$K$85</f>
        <v>3.9E-2</v>
      </c>
      <c r="AX32" s="55">
        <f>'C-SSA database'!$K$128</f>
        <v>0.39</v>
      </c>
      <c r="AY32" s="53">
        <f>'C-SSA database'!$K$42</f>
        <v>6.6012000000000004</v>
      </c>
      <c r="AZ32" s="53">
        <f>'C-SSA database'!$K$88</f>
        <v>12.121</v>
      </c>
      <c r="BA32" s="53">
        <f>'C-SSA database'!$K$131</f>
        <v>121.212</v>
      </c>
      <c r="BB32" s="55">
        <f>'C-SSA database'!$K$45</f>
        <v>2.6029411764705887E-3</v>
      </c>
      <c r="BC32" s="55">
        <f>'C-SSA database'!$K$91</f>
        <v>2.2058823529411765E-4</v>
      </c>
      <c r="BD32" s="57">
        <f>'C-SSA database'!$K$134</f>
        <v>2.2058823529411769E-3</v>
      </c>
      <c r="BE32" s="53">
        <f>'C-SSA database'!$K$48</f>
        <v>35137</v>
      </c>
      <c r="BF32" s="54">
        <f>'C-SSA database'!$K$94</f>
        <v>7249</v>
      </c>
      <c r="BG32" s="53">
        <f>'C-SSA database'!$K$137</f>
        <v>72490</v>
      </c>
      <c r="BH32" s="57">
        <f>'C-SSA database'!$K$51</f>
        <v>2.1269999999999998</v>
      </c>
      <c r="BI32" s="55">
        <f>'C-SSA database'!$K$97</f>
        <v>6.2960000000000002E-2</v>
      </c>
      <c r="BJ32" s="57">
        <f>'C-SSA database'!$K$140</f>
        <v>0.62960000000000005</v>
      </c>
      <c r="BK32" s="53">
        <f>'C-SSA database'!$K$54</f>
        <v>2.4252336448598128E-3</v>
      </c>
      <c r="BL32" s="54">
        <f>'C-SSA database'!$K$100</f>
        <v>2.2009345794392521E-3</v>
      </c>
      <c r="BM32" s="53">
        <f>'C-SSA database'!$K$143</f>
        <v>2.200934579439252E-2</v>
      </c>
      <c r="BN32" s="57">
        <f>'C-SSA database'!$K$57</f>
        <v>1863.5</v>
      </c>
      <c r="BO32" s="57">
        <f>'C-SSA database'!$K$103</f>
        <v>328.08</v>
      </c>
      <c r="BP32" s="57">
        <f>'C-SSA database'!$K$146</f>
        <v>3280.8</v>
      </c>
      <c r="BQ32" s="53">
        <f>'C-SSA database'!$K$60</f>
        <v>16.806999999999999</v>
      </c>
      <c r="BR32" s="53">
        <f>'C-SSA database'!$K$106</f>
        <v>26.26</v>
      </c>
      <c r="BS32" s="53">
        <f>'C-SSA database'!$K$149</f>
        <v>262.61</v>
      </c>
    </row>
    <row r="33" spans="1:71" x14ac:dyDescent="0.2">
      <c r="A33" s="32"/>
      <c r="B33" s="49"/>
      <c r="C33" s="49"/>
      <c r="D33" s="49"/>
      <c r="E33" s="49"/>
      <c r="F33" s="49"/>
      <c r="G33" s="49"/>
      <c r="H33" s="49"/>
      <c r="I33" s="49"/>
      <c r="J33" s="49"/>
      <c r="K33" s="49"/>
      <c r="L33" s="49"/>
      <c r="M33" s="49"/>
      <c r="N33" s="49"/>
      <c r="O33" s="49"/>
      <c r="P33" s="49"/>
      <c r="Q33" s="32"/>
      <c r="R33" s="50" t="e">
        <f t="shared" si="15"/>
        <v>#DIV/0!</v>
      </c>
      <c r="S33" s="50" t="e">
        <f t="shared" si="16"/>
        <v>#DIV/0!</v>
      </c>
      <c r="T33" s="50" t="e">
        <f t="shared" si="17"/>
        <v>#DIV/0!</v>
      </c>
      <c r="U33" s="32"/>
      <c r="V33" s="77" t="e">
        <f t="shared" si="0"/>
        <v>#DIV/0!</v>
      </c>
      <c r="W33" s="77" t="e">
        <f t="shared" si="1"/>
        <v>#DIV/0!</v>
      </c>
      <c r="X33" s="77" t="e">
        <f t="shared" si="2"/>
        <v>#DIV/0!</v>
      </c>
      <c r="Y33" s="77" t="e">
        <f t="shared" si="3"/>
        <v>#DIV/0!</v>
      </c>
      <c r="Z33" s="77" t="e">
        <f t="shared" si="4"/>
        <v>#DIV/0!</v>
      </c>
      <c r="AA33" s="77" t="e">
        <f t="shared" si="5"/>
        <v>#DIV/0!</v>
      </c>
      <c r="AB33" s="77" t="e">
        <f t="shared" si="6"/>
        <v>#DIV/0!</v>
      </c>
      <c r="AC33" s="77" t="e">
        <f t="shared" si="7"/>
        <v>#DIV/0!</v>
      </c>
      <c r="AD33" s="77" t="e">
        <f t="shared" si="8"/>
        <v>#DIV/0!</v>
      </c>
      <c r="AE33" s="77" t="e">
        <f t="shared" si="9"/>
        <v>#DIV/0!</v>
      </c>
      <c r="AF33" s="77" t="e">
        <f t="shared" si="10"/>
        <v>#DIV/0!</v>
      </c>
      <c r="AG33" s="77" t="e">
        <f t="shared" si="11"/>
        <v>#DIV/0!</v>
      </c>
      <c r="AH33" s="32"/>
      <c r="AI33" s="32"/>
      <c r="AJ33" s="52">
        <f>'C-SSA database'!$K$27</f>
        <v>143.80000000000001</v>
      </c>
      <c r="AK33" s="52">
        <f>'C-SSA database'!$K$73</f>
        <v>31.97</v>
      </c>
      <c r="AL33" s="52">
        <f>'C-SSA database'!$K$116</f>
        <v>319.67</v>
      </c>
      <c r="AM33" s="53">
        <f>'C-SSA database'!$K$30</f>
        <v>2.0735000000000001</v>
      </c>
      <c r="AN33" s="54">
        <f>'C-SSA database'!$K$76</f>
        <v>0.31040000000000001</v>
      </c>
      <c r="AO33" s="54">
        <f>'C-SSA database'!$K$119</f>
        <v>3.1040000000000001</v>
      </c>
      <c r="AP33" s="55">
        <f>'C-SSA database'!$K$33</f>
        <v>0.54279999999999995</v>
      </c>
      <c r="AQ33" s="52">
        <f>'C-SSA database'!$K$79</f>
        <v>2.0799999999999999E-2</v>
      </c>
      <c r="AR33" s="52">
        <f>'C-SSA database'!$K$122</f>
        <v>0.20799999999999999</v>
      </c>
      <c r="AS33" s="56">
        <f>'C-SSA database'!$K$36</f>
        <v>8.83</v>
      </c>
      <c r="AT33" s="56">
        <f>'C-SSA database'!$K$82</f>
        <v>1.17</v>
      </c>
      <c r="AU33" s="54">
        <f>'C-SSA database'!$K$125</f>
        <v>11.7</v>
      </c>
      <c r="AV33" s="55">
        <f>'C-SSA database'!$K$39</f>
        <v>2.5034770514603618E-2</v>
      </c>
      <c r="AW33" s="55">
        <f>'C-SSA database'!$K$85</f>
        <v>3.9E-2</v>
      </c>
      <c r="AX33" s="55">
        <f>'C-SSA database'!$K$128</f>
        <v>0.39</v>
      </c>
      <c r="AY33" s="53">
        <f>'C-SSA database'!$K$42</f>
        <v>6.6012000000000004</v>
      </c>
      <c r="AZ33" s="53">
        <f>'C-SSA database'!$K$88</f>
        <v>12.121</v>
      </c>
      <c r="BA33" s="53">
        <f>'C-SSA database'!$K$131</f>
        <v>121.212</v>
      </c>
      <c r="BB33" s="55">
        <f>'C-SSA database'!$K$45</f>
        <v>2.6029411764705887E-3</v>
      </c>
      <c r="BC33" s="55">
        <f>'C-SSA database'!$K$91</f>
        <v>2.2058823529411765E-4</v>
      </c>
      <c r="BD33" s="57">
        <f>'C-SSA database'!$K$134</f>
        <v>2.2058823529411769E-3</v>
      </c>
      <c r="BE33" s="53">
        <f>'C-SSA database'!$K$48</f>
        <v>35137</v>
      </c>
      <c r="BF33" s="54">
        <f>'C-SSA database'!$K$94</f>
        <v>7249</v>
      </c>
      <c r="BG33" s="53">
        <f>'C-SSA database'!$K$137</f>
        <v>72490</v>
      </c>
      <c r="BH33" s="57">
        <f>'C-SSA database'!$K$51</f>
        <v>2.1269999999999998</v>
      </c>
      <c r="BI33" s="55">
        <f>'C-SSA database'!$K$97</f>
        <v>6.2960000000000002E-2</v>
      </c>
      <c r="BJ33" s="57">
        <f>'C-SSA database'!$K$140</f>
        <v>0.62960000000000005</v>
      </c>
      <c r="BK33" s="53">
        <f>'C-SSA database'!$K$54</f>
        <v>2.4252336448598128E-3</v>
      </c>
      <c r="BL33" s="54">
        <f>'C-SSA database'!$K$100</f>
        <v>2.2009345794392521E-3</v>
      </c>
      <c r="BM33" s="53">
        <f>'C-SSA database'!$K$143</f>
        <v>2.200934579439252E-2</v>
      </c>
      <c r="BN33" s="57">
        <f>'C-SSA database'!$K$57</f>
        <v>1863.5</v>
      </c>
      <c r="BO33" s="57">
        <f>'C-SSA database'!$K$103</f>
        <v>328.08</v>
      </c>
      <c r="BP33" s="57">
        <f>'C-SSA database'!$K$146</f>
        <v>3280.8</v>
      </c>
      <c r="BQ33" s="53">
        <f>'C-SSA database'!$K$60</f>
        <v>16.806999999999999</v>
      </c>
      <c r="BR33" s="53">
        <f>'C-SSA database'!$K$106</f>
        <v>26.26</v>
      </c>
      <c r="BS33" s="53">
        <f>'C-SSA database'!$K$149</f>
        <v>262.61</v>
      </c>
    </row>
    <row r="34" spans="1:71" x14ac:dyDescent="0.2">
      <c r="A34" s="32"/>
      <c r="B34" s="49"/>
      <c r="C34" s="49"/>
      <c r="D34" s="49"/>
      <c r="E34" s="49"/>
      <c r="F34" s="49"/>
      <c r="G34" s="49"/>
      <c r="H34" s="49"/>
      <c r="I34" s="49"/>
      <c r="J34" s="49"/>
      <c r="K34" s="49"/>
      <c r="L34" s="49"/>
      <c r="M34" s="49"/>
      <c r="N34" s="49"/>
      <c r="O34" s="49"/>
      <c r="P34" s="49"/>
      <c r="Q34" s="32"/>
      <c r="R34" s="50" t="e">
        <f t="shared" si="15"/>
        <v>#DIV/0!</v>
      </c>
      <c r="S34" s="50" t="e">
        <f t="shared" si="16"/>
        <v>#DIV/0!</v>
      </c>
      <c r="T34" s="50" t="e">
        <f t="shared" si="17"/>
        <v>#DIV/0!</v>
      </c>
      <c r="U34" s="32"/>
      <c r="V34" s="77" t="e">
        <f t="shared" si="0"/>
        <v>#DIV/0!</v>
      </c>
      <c r="W34" s="77" t="e">
        <f t="shared" si="1"/>
        <v>#DIV/0!</v>
      </c>
      <c r="X34" s="77" t="e">
        <f t="shared" si="2"/>
        <v>#DIV/0!</v>
      </c>
      <c r="Y34" s="77" t="e">
        <f t="shared" si="3"/>
        <v>#DIV/0!</v>
      </c>
      <c r="Z34" s="77" t="e">
        <f t="shared" si="4"/>
        <v>#DIV/0!</v>
      </c>
      <c r="AA34" s="77" t="e">
        <f t="shared" si="5"/>
        <v>#DIV/0!</v>
      </c>
      <c r="AB34" s="77" t="e">
        <f t="shared" si="6"/>
        <v>#DIV/0!</v>
      </c>
      <c r="AC34" s="77" t="e">
        <f t="shared" si="7"/>
        <v>#DIV/0!</v>
      </c>
      <c r="AD34" s="77" t="e">
        <f t="shared" si="8"/>
        <v>#DIV/0!</v>
      </c>
      <c r="AE34" s="77" t="e">
        <f t="shared" si="9"/>
        <v>#DIV/0!</v>
      </c>
      <c r="AF34" s="77" t="e">
        <f t="shared" si="10"/>
        <v>#DIV/0!</v>
      </c>
      <c r="AG34" s="77" t="e">
        <f t="shared" si="11"/>
        <v>#DIV/0!</v>
      </c>
      <c r="AH34" s="32"/>
      <c r="AI34" s="32"/>
      <c r="AJ34" s="52">
        <f>'C-SSA database'!$K$27</f>
        <v>143.80000000000001</v>
      </c>
      <c r="AK34" s="52">
        <f>'C-SSA database'!$K$73</f>
        <v>31.97</v>
      </c>
      <c r="AL34" s="52">
        <f>'C-SSA database'!$K$116</f>
        <v>319.67</v>
      </c>
      <c r="AM34" s="53">
        <f>'C-SSA database'!$K$30</f>
        <v>2.0735000000000001</v>
      </c>
      <c r="AN34" s="54">
        <f>'C-SSA database'!$K$76</f>
        <v>0.31040000000000001</v>
      </c>
      <c r="AO34" s="54">
        <f>'C-SSA database'!$K$119</f>
        <v>3.1040000000000001</v>
      </c>
      <c r="AP34" s="55">
        <f>'C-SSA database'!$K$33</f>
        <v>0.54279999999999995</v>
      </c>
      <c r="AQ34" s="52">
        <f>'C-SSA database'!$K$79</f>
        <v>2.0799999999999999E-2</v>
      </c>
      <c r="AR34" s="52">
        <f>'C-SSA database'!$K$122</f>
        <v>0.20799999999999999</v>
      </c>
      <c r="AS34" s="56">
        <f>'C-SSA database'!$K$36</f>
        <v>8.83</v>
      </c>
      <c r="AT34" s="56">
        <f>'C-SSA database'!$K$82</f>
        <v>1.17</v>
      </c>
      <c r="AU34" s="54">
        <f>'C-SSA database'!$K$125</f>
        <v>11.7</v>
      </c>
      <c r="AV34" s="55">
        <f>'C-SSA database'!$K$39</f>
        <v>2.5034770514603618E-2</v>
      </c>
      <c r="AW34" s="55">
        <f>'C-SSA database'!$K$85</f>
        <v>3.9E-2</v>
      </c>
      <c r="AX34" s="55">
        <f>'C-SSA database'!$K$128</f>
        <v>0.39</v>
      </c>
      <c r="AY34" s="53">
        <f>'C-SSA database'!$K$42</f>
        <v>6.6012000000000004</v>
      </c>
      <c r="AZ34" s="53">
        <f>'C-SSA database'!$K$88</f>
        <v>12.121</v>
      </c>
      <c r="BA34" s="53">
        <f>'C-SSA database'!$K$131</f>
        <v>121.212</v>
      </c>
      <c r="BB34" s="55">
        <f>'C-SSA database'!$K$45</f>
        <v>2.6029411764705887E-3</v>
      </c>
      <c r="BC34" s="55">
        <f>'C-SSA database'!$K$91</f>
        <v>2.2058823529411765E-4</v>
      </c>
      <c r="BD34" s="57">
        <f>'C-SSA database'!$K$134</f>
        <v>2.2058823529411769E-3</v>
      </c>
      <c r="BE34" s="53">
        <f>'C-SSA database'!$K$48</f>
        <v>35137</v>
      </c>
      <c r="BF34" s="54">
        <f>'C-SSA database'!$K$94</f>
        <v>7249</v>
      </c>
      <c r="BG34" s="53">
        <f>'C-SSA database'!$K$137</f>
        <v>72490</v>
      </c>
      <c r="BH34" s="57">
        <f>'C-SSA database'!$K$51</f>
        <v>2.1269999999999998</v>
      </c>
      <c r="BI34" s="55">
        <f>'C-SSA database'!$K$97</f>
        <v>6.2960000000000002E-2</v>
      </c>
      <c r="BJ34" s="57">
        <f>'C-SSA database'!$K$140</f>
        <v>0.62960000000000005</v>
      </c>
      <c r="BK34" s="53">
        <f>'C-SSA database'!$K$54</f>
        <v>2.4252336448598128E-3</v>
      </c>
      <c r="BL34" s="54">
        <f>'C-SSA database'!$K$100</f>
        <v>2.2009345794392521E-3</v>
      </c>
      <c r="BM34" s="53">
        <f>'C-SSA database'!$K$143</f>
        <v>2.200934579439252E-2</v>
      </c>
      <c r="BN34" s="57">
        <f>'C-SSA database'!$K$57</f>
        <v>1863.5</v>
      </c>
      <c r="BO34" s="57">
        <f>'C-SSA database'!$K$103</f>
        <v>328.08</v>
      </c>
      <c r="BP34" s="57">
        <f>'C-SSA database'!$K$146</f>
        <v>3280.8</v>
      </c>
      <c r="BQ34" s="53">
        <f>'C-SSA database'!$K$60</f>
        <v>16.806999999999999</v>
      </c>
      <c r="BR34" s="53">
        <f>'C-SSA database'!$K$106</f>
        <v>26.26</v>
      </c>
      <c r="BS34" s="53">
        <f>'C-SSA database'!$K$149</f>
        <v>262.61</v>
      </c>
    </row>
    <row r="35" spans="1:71" x14ac:dyDescent="0.2">
      <c r="A35" s="32"/>
      <c r="B35" s="49"/>
      <c r="C35" s="49"/>
      <c r="D35" s="49"/>
      <c r="E35" s="49"/>
      <c r="F35" s="49"/>
      <c r="G35" s="49"/>
      <c r="H35" s="49"/>
      <c r="I35" s="49"/>
      <c r="J35" s="49"/>
      <c r="K35" s="49"/>
      <c r="L35" s="49"/>
      <c r="M35" s="49"/>
      <c r="N35" s="49"/>
      <c r="O35" s="49"/>
      <c r="P35" s="49"/>
      <c r="Q35" s="32"/>
      <c r="R35" s="50" t="e">
        <f t="shared" si="15"/>
        <v>#DIV/0!</v>
      </c>
      <c r="S35" s="50" t="e">
        <f t="shared" si="16"/>
        <v>#DIV/0!</v>
      </c>
      <c r="T35" s="50" t="e">
        <f t="shared" si="17"/>
        <v>#DIV/0!</v>
      </c>
      <c r="U35" s="32"/>
      <c r="V35" s="77" t="e">
        <f t="shared" si="0"/>
        <v>#DIV/0!</v>
      </c>
      <c r="W35" s="77" t="e">
        <f t="shared" si="1"/>
        <v>#DIV/0!</v>
      </c>
      <c r="X35" s="77" t="e">
        <f t="shared" si="2"/>
        <v>#DIV/0!</v>
      </c>
      <c r="Y35" s="77" t="e">
        <f t="shared" si="3"/>
        <v>#DIV/0!</v>
      </c>
      <c r="Z35" s="77" t="e">
        <f t="shared" si="4"/>
        <v>#DIV/0!</v>
      </c>
      <c r="AA35" s="77" t="e">
        <f t="shared" si="5"/>
        <v>#DIV/0!</v>
      </c>
      <c r="AB35" s="77" t="e">
        <f t="shared" si="6"/>
        <v>#DIV/0!</v>
      </c>
      <c r="AC35" s="77" t="e">
        <f t="shared" si="7"/>
        <v>#DIV/0!</v>
      </c>
      <c r="AD35" s="77" t="e">
        <f t="shared" si="8"/>
        <v>#DIV/0!</v>
      </c>
      <c r="AE35" s="77" t="e">
        <f t="shared" si="9"/>
        <v>#DIV/0!</v>
      </c>
      <c r="AF35" s="77" t="e">
        <f t="shared" si="10"/>
        <v>#DIV/0!</v>
      </c>
      <c r="AG35" s="77" t="e">
        <f t="shared" si="11"/>
        <v>#DIV/0!</v>
      </c>
      <c r="AH35" s="32"/>
      <c r="AI35" s="32"/>
      <c r="AJ35" s="52">
        <f>'C-SSA database'!$K$27</f>
        <v>143.80000000000001</v>
      </c>
      <c r="AK35" s="52">
        <f>'C-SSA database'!$K$73</f>
        <v>31.97</v>
      </c>
      <c r="AL35" s="52">
        <f>'C-SSA database'!$K$116</f>
        <v>319.67</v>
      </c>
      <c r="AM35" s="53">
        <f>'C-SSA database'!$K$30</f>
        <v>2.0735000000000001</v>
      </c>
      <c r="AN35" s="54">
        <f>'C-SSA database'!$K$76</f>
        <v>0.31040000000000001</v>
      </c>
      <c r="AO35" s="54">
        <f>'C-SSA database'!$K$119</f>
        <v>3.1040000000000001</v>
      </c>
      <c r="AP35" s="55">
        <f>'C-SSA database'!$K$33</f>
        <v>0.54279999999999995</v>
      </c>
      <c r="AQ35" s="52">
        <f>'C-SSA database'!$K$79</f>
        <v>2.0799999999999999E-2</v>
      </c>
      <c r="AR35" s="52">
        <f>'C-SSA database'!$K$122</f>
        <v>0.20799999999999999</v>
      </c>
      <c r="AS35" s="56">
        <f>'C-SSA database'!$K$36</f>
        <v>8.83</v>
      </c>
      <c r="AT35" s="56">
        <f>'C-SSA database'!$K$82</f>
        <v>1.17</v>
      </c>
      <c r="AU35" s="54">
        <f>'C-SSA database'!$K$125</f>
        <v>11.7</v>
      </c>
      <c r="AV35" s="55">
        <f>'C-SSA database'!$K$39</f>
        <v>2.5034770514603618E-2</v>
      </c>
      <c r="AW35" s="55">
        <f>'C-SSA database'!$K$85</f>
        <v>3.9E-2</v>
      </c>
      <c r="AX35" s="55">
        <f>'C-SSA database'!$K$128</f>
        <v>0.39</v>
      </c>
      <c r="AY35" s="53">
        <f>'C-SSA database'!$K$42</f>
        <v>6.6012000000000004</v>
      </c>
      <c r="AZ35" s="53">
        <f>'C-SSA database'!$K$88</f>
        <v>12.121</v>
      </c>
      <c r="BA35" s="53">
        <f>'C-SSA database'!$K$131</f>
        <v>121.212</v>
      </c>
      <c r="BB35" s="55">
        <f>'C-SSA database'!$K$45</f>
        <v>2.6029411764705887E-3</v>
      </c>
      <c r="BC35" s="55">
        <f>'C-SSA database'!$K$91</f>
        <v>2.2058823529411765E-4</v>
      </c>
      <c r="BD35" s="57">
        <f>'C-SSA database'!$K$134</f>
        <v>2.2058823529411769E-3</v>
      </c>
      <c r="BE35" s="53">
        <f>'C-SSA database'!$K$48</f>
        <v>35137</v>
      </c>
      <c r="BF35" s="54">
        <f>'C-SSA database'!$K$94</f>
        <v>7249</v>
      </c>
      <c r="BG35" s="53">
        <f>'C-SSA database'!$K$137</f>
        <v>72490</v>
      </c>
      <c r="BH35" s="57">
        <f>'C-SSA database'!$K$51</f>
        <v>2.1269999999999998</v>
      </c>
      <c r="BI35" s="55">
        <f>'C-SSA database'!$K$97</f>
        <v>6.2960000000000002E-2</v>
      </c>
      <c r="BJ35" s="57">
        <f>'C-SSA database'!$K$140</f>
        <v>0.62960000000000005</v>
      </c>
      <c r="BK35" s="53">
        <f>'C-SSA database'!$K$54</f>
        <v>2.4252336448598128E-3</v>
      </c>
      <c r="BL35" s="54">
        <f>'C-SSA database'!$K$100</f>
        <v>2.2009345794392521E-3</v>
      </c>
      <c r="BM35" s="53">
        <f>'C-SSA database'!$K$143</f>
        <v>2.200934579439252E-2</v>
      </c>
      <c r="BN35" s="57">
        <f>'C-SSA database'!$K$57</f>
        <v>1863.5</v>
      </c>
      <c r="BO35" s="57">
        <f>'C-SSA database'!$K$103</f>
        <v>328.08</v>
      </c>
      <c r="BP35" s="57">
        <f>'C-SSA database'!$K$146</f>
        <v>3280.8</v>
      </c>
      <c r="BQ35" s="53">
        <f>'C-SSA database'!$K$60</f>
        <v>16.806999999999999</v>
      </c>
      <c r="BR35" s="53">
        <f>'C-SSA database'!$K$106</f>
        <v>26.26</v>
      </c>
      <c r="BS35" s="53">
        <f>'C-SSA database'!$K$149</f>
        <v>262.61</v>
      </c>
    </row>
    <row r="36" spans="1:71" x14ac:dyDescent="0.2">
      <c r="A36" s="32"/>
      <c r="B36" s="32"/>
      <c r="C36" s="32"/>
      <c r="D36" s="49"/>
      <c r="E36" s="49"/>
      <c r="F36" s="49"/>
      <c r="G36" s="49"/>
      <c r="H36" s="49"/>
      <c r="I36" s="49"/>
      <c r="J36" s="49"/>
      <c r="K36" s="49"/>
      <c r="L36" s="49"/>
      <c r="M36" s="49"/>
      <c r="N36" s="49"/>
      <c r="O36" s="49"/>
      <c r="P36" s="49"/>
      <c r="Q36" s="32"/>
      <c r="R36" s="50" t="e">
        <f t="shared" si="15"/>
        <v>#DIV/0!</v>
      </c>
      <c r="S36" s="50" t="e">
        <f t="shared" si="16"/>
        <v>#DIV/0!</v>
      </c>
      <c r="T36" s="50" t="e">
        <f t="shared" si="17"/>
        <v>#DIV/0!</v>
      </c>
      <c r="U36" s="32"/>
      <c r="V36" s="77" t="e">
        <f t="shared" si="0"/>
        <v>#DIV/0!</v>
      </c>
      <c r="W36" s="77" t="e">
        <f t="shared" si="1"/>
        <v>#DIV/0!</v>
      </c>
      <c r="X36" s="77" t="e">
        <f t="shared" si="2"/>
        <v>#DIV/0!</v>
      </c>
      <c r="Y36" s="77" t="e">
        <f t="shared" si="3"/>
        <v>#DIV/0!</v>
      </c>
      <c r="Z36" s="77" t="e">
        <f t="shared" si="4"/>
        <v>#DIV/0!</v>
      </c>
      <c r="AA36" s="77" t="e">
        <f t="shared" si="5"/>
        <v>#DIV/0!</v>
      </c>
      <c r="AB36" s="77" t="e">
        <f t="shared" si="6"/>
        <v>#DIV/0!</v>
      </c>
      <c r="AC36" s="77" t="e">
        <f t="shared" si="7"/>
        <v>#DIV/0!</v>
      </c>
      <c r="AD36" s="77" t="e">
        <f t="shared" si="8"/>
        <v>#DIV/0!</v>
      </c>
      <c r="AE36" s="77" t="e">
        <f t="shared" si="9"/>
        <v>#DIV/0!</v>
      </c>
      <c r="AF36" s="77" t="e">
        <f t="shared" si="10"/>
        <v>#DIV/0!</v>
      </c>
      <c r="AG36" s="77" t="e">
        <f t="shared" si="11"/>
        <v>#DIV/0!</v>
      </c>
      <c r="AH36" s="32"/>
      <c r="AI36" s="32"/>
      <c r="AJ36" s="52">
        <f>'C-SSA database'!$K$27</f>
        <v>143.80000000000001</v>
      </c>
      <c r="AK36" s="52">
        <f>'C-SSA database'!$K$73</f>
        <v>31.97</v>
      </c>
      <c r="AL36" s="52">
        <f>'C-SSA database'!$K$116</f>
        <v>319.67</v>
      </c>
      <c r="AM36" s="53">
        <f>'C-SSA database'!$K$30</f>
        <v>2.0735000000000001</v>
      </c>
      <c r="AN36" s="54">
        <f>'C-SSA database'!$K$76</f>
        <v>0.31040000000000001</v>
      </c>
      <c r="AO36" s="54">
        <f>'C-SSA database'!$K$119</f>
        <v>3.1040000000000001</v>
      </c>
      <c r="AP36" s="55">
        <f>'C-SSA database'!$K$33</f>
        <v>0.54279999999999995</v>
      </c>
      <c r="AQ36" s="52">
        <f>'C-SSA database'!$K$79</f>
        <v>2.0799999999999999E-2</v>
      </c>
      <c r="AR36" s="52">
        <f>'C-SSA database'!$K$122</f>
        <v>0.20799999999999999</v>
      </c>
      <c r="AS36" s="56">
        <f>'C-SSA database'!$K$36</f>
        <v>8.83</v>
      </c>
      <c r="AT36" s="56">
        <f>'C-SSA database'!$K$82</f>
        <v>1.17</v>
      </c>
      <c r="AU36" s="54">
        <f>'C-SSA database'!$K$125</f>
        <v>11.7</v>
      </c>
      <c r="AV36" s="55">
        <f>'C-SSA database'!$K$39</f>
        <v>2.5034770514603618E-2</v>
      </c>
      <c r="AW36" s="55">
        <f>'C-SSA database'!$K$85</f>
        <v>3.9E-2</v>
      </c>
      <c r="AX36" s="55">
        <f>'C-SSA database'!$K$128</f>
        <v>0.39</v>
      </c>
      <c r="AY36" s="53">
        <f>'C-SSA database'!$K$42</f>
        <v>6.6012000000000004</v>
      </c>
      <c r="AZ36" s="53">
        <f>'C-SSA database'!$K$88</f>
        <v>12.121</v>
      </c>
      <c r="BA36" s="53">
        <f>'C-SSA database'!$K$131</f>
        <v>121.212</v>
      </c>
      <c r="BB36" s="55">
        <f>'C-SSA database'!$K$45</f>
        <v>2.6029411764705887E-3</v>
      </c>
      <c r="BC36" s="55">
        <f>'C-SSA database'!$K$91</f>
        <v>2.2058823529411765E-4</v>
      </c>
      <c r="BD36" s="57">
        <f>'C-SSA database'!$K$134</f>
        <v>2.2058823529411769E-3</v>
      </c>
      <c r="BE36" s="53">
        <f>'C-SSA database'!$K$48</f>
        <v>35137</v>
      </c>
      <c r="BF36" s="54">
        <f>'C-SSA database'!$K$94</f>
        <v>7249</v>
      </c>
      <c r="BG36" s="53">
        <f>'C-SSA database'!$K$137</f>
        <v>72490</v>
      </c>
      <c r="BH36" s="57">
        <f>'C-SSA database'!$K$51</f>
        <v>2.1269999999999998</v>
      </c>
      <c r="BI36" s="55">
        <f>'C-SSA database'!$K$97</f>
        <v>6.2960000000000002E-2</v>
      </c>
      <c r="BJ36" s="57">
        <f>'C-SSA database'!$K$140</f>
        <v>0.62960000000000005</v>
      </c>
      <c r="BK36" s="53">
        <f>'C-SSA database'!$K$54</f>
        <v>2.4252336448598128E-3</v>
      </c>
      <c r="BL36" s="54">
        <f>'C-SSA database'!$K$100</f>
        <v>2.2009345794392521E-3</v>
      </c>
      <c r="BM36" s="53">
        <f>'C-SSA database'!$K$143</f>
        <v>2.200934579439252E-2</v>
      </c>
      <c r="BN36" s="57">
        <f>'C-SSA database'!$K$57</f>
        <v>1863.5</v>
      </c>
      <c r="BO36" s="57">
        <f>'C-SSA database'!$K$103</f>
        <v>328.08</v>
      </c>
      <c r="BP36" s="57">
        <f>'C-SSA database'!$K$146</f>
        <v>3280.8</v>
      </c>
      <c r="BQ36" s="53">
        <f>'C-SSA database'!$K$60</f>
        <v>16.806999999999999</v>
      </c>
      <c r="BR36" s="53">
        <f>'C-SSA database'!$K$106</f>
        <v>26.26</v>
      </c>
      <c r="BS36" s="53">
        <f>'C-SSA database'!$K$149</f>
        <v>262.61</v>
      </c>
    </row>
    <row r="37" spans="1:71" x14ac:dyDescent="0.2">
      <c r="A37" s="32"/>
      <c r="B37" s="32"/>
      <c r="C37" s="32"/>
      <c r="D37" s="32"/>
      <c r="E37" s="32"/>
      <c r="F37" s="32"/>
      <c r="G37" s="32"/>
      <c r="H37" s="32"/>
      <c r="I37" s="32"/>
      <c r="J37" s="32"/>
      <c r="K37" s="32"/>
      <c r="L37" s="32"/>
      <c r="M37" s="32"/>
      <c r="N37" s="32"/>
      <c r="O37" s="32"/>
      <c r="P37" s="32"/>
      <c r="Q37" s="32"/>
      <c r="R37" s="50" t="e">
        <f t="shared" si="15"/>
        <v>#DIV/0!</v>
      </c>
      <c r="S37" s="50" t="e">
        <f t="shared" si="16"/>
        <v>#DIV/0!</v>
      </c>
      <c r="T37" s="50" t="e">
        <f t="shared" si="17"/>
        <v>#DIV/0!</v>
      </c>
      <c r="U37" s="32"/>
      <c r="V37" s="77" t="e">
        <f t="shared" si="0"/>
        <v>#DIV/0!</v>
      </c>
      <c r="W37" s="77" t="e">
        <f t="shared" si="1"/>
        <v>#DIV/0!</v>
      </c>
      <c r="X37" s="77" t="e">
        <f t="shared" si="2"/>
        <v>#DIV/0!</v>
      </c>
      <c r="Y37" s="77" t="e">
        <f t="shared" si="3"/>
        <v>#DIV/0!</v>
      </c>
      <c r="Z37" s="77" t="e">
        <f t="shared" si="4"/>
        <v>#DIV/0!</v>
      </c>
      <c r="AA37" s="77" t="e">
        <f t="shared" si="5"/>
        <v>#DIV/0!</v>
      </c>
      <c r="AB37" s="77" t="e">
        <f t="shared" si="6"/>
        <v>#DIV/0!</v>
      </c>
      <c r="AC37" s="77" t="e">
        <f t="shared" si="7"/>
        <v>#DIV/0!</v>
      </c>
      <c r="AD37" s="77" t="e">
        <f t="shared" si="8"/>
        <v>#DIV/0!</v>
      </c>
      <c r="AE37" s="77" t="e">
        <f t="shared" si="9"/>
        <v>#DIV/0!</v>
      </c>
      <c r="AF37" s="77" t="e">
        <f t="shared" si="10"/>
        <v>#DIV/0!</v>
      </c>
      <c r="AG37" s="77" t="e">
        <f t="shared" si="11"/>
        <v>#DIV/0!</v>
      </c>
      <c r="AH37" s="32"/>
      <c r="AI37" s="32"/>
      <c r="AJ37" s="52">
        <f>'C-SSA database'!$K$27</f>
        <v>143.80000000000001</v>
      </c>
      <c r="AK37" s="52">
        <f>'C-SSA database'!$K$73</f>
        <v>31.97</v>
      </c>
      <c r="AL37" s="52">
        <f>'C-SSA database'!$K$116</f>
        <v>319.67</v>
      </c>
      <c r="AM37" s="53">
        <f>'C-SSA database'!$K$30</f>
        <v>2.0735000000000001</v>
      </c>
      <c r="AN37" s="54">
        <f>'C-SSA database'!$K$76</f>
        <v>0.31040000000000001</v>
      </c>
      <c r="AO37" s="54">
        <f>'C-SSA database'!$K$119</f>
        <v>3.1040000000000001</v>
      </c>
      <c r="AP37" s="55">
        <f>'C-SSA database'!$K$33</f>
        <v>0.54279999999999995</v>
      </c>
      <c r="AQ37" s="52">
        <f>'C-SSA database'!$K$79</f>
        <v>2.0799999999999999E-2</v>
      </c>
      <c r="AR37" s="52">
        <f>'C-SSA database'!$K$122</f>
        <v>0.20799999999999999</v>
      </c>
      <c r="AS37" s="56">
        <f>'C-SSA database'!$K$36</f>
        <v>8.83</v>
      </c>
      <c r="AT37" s="56">
        <f>'C-SSA database'!$K$82</f>
        <v>1.17</v>
      </c>
      <c r="AU37" s="54">
        <f>'C-SSA database'!$K$125</f>
        <v>11.7</v>
      </c>
      <c r="AV37" s="55">
        <f>'C-SSA database'!$K$39</f>
        <v>2.5034770514603618E-2</v>
      </c>
      <c r="AW37" s="55">
        <f>'C-SSA database'!$K$85</f>
        <v>3.9E-2</v>
      </c>
      <c r="AX37" s="55">
        <f>'C-SSA database'!$K$128</f>
        <v>0.39</v>
      </c>
      <c r="AY37" s="53">
        <f>'C-SSA database'!$K$42</f>
        <v>6.6012000000000004</v>
      </c>
      <c r="AZ37" s="53">
        <f>'C-SSA database'!$K$88</f>
        <v>12.121</v>
      </c>
      <c r="BA37" s="53">
        <f>'C-SSA database'!$K$131</f>
        <v>121.212</v>
      </c>
      <c r="BB37" s="55">
        <f>'C-SSA database'!$K$45</f>
        <v>2.6029411764705887E-3</v>
      </c>
      <c r="BC37" s="55">
        <f>'C-SSA database'!$K$91</f>
        <v>2.2058823529411765E-4</v>
      </c>
      <c r="BD37" s="57">
        <f>'C-SSA database'!$K$134</f>
        <v>2.2058823529411769E-3</v>
      </c>
      <c r="BE37" s="53">
        <f>'C-SSA database'!$K$48</f>
        <v>35137</v>
      </c>
      <c r="BF37" s="54">
        <f>'C-SSA database'!$K$94</f>
        <v>7249</v>
      </c>
      <c r="BG37" s="53">
        <f>'C-SSA database'!$K$137</f>
        <v>72490</v>
      </c>
      <c r="BH37" s="57">
        <f>'C-SSA database'!$K$51</f>
        <v>2.1269999999999998</v>
      </c>
      <c r="BI37" s="55">
        <f>'C-SSA database'!$K$97</f>
        <v>6.2960000000000002E-2</v>
      </c>
      <c r="BJ37" s="57">
        <f>'C-SSA database'!$K$140</f>
        <v>0.62960000000000005</v>
      </c>
      <c r="BK37" s="53">
        <f>'C-SSA database'!$K$54</f>
        <v>2.4252336448598128E-3</v>
      </c>
      <c r="BL37" s="54">
        <f>'C-SSA database'!$K$100</f>
        <v>2.2009345794392521E-3</v>
      </c>
      <c r="BM37" s="53">
        <f>'C-SSA database'!$K$143</f>
        <v>2.200934579439252E-2</v>
      </c>
      <c r="BN37" s="57">
        <f>'C-SSA database'!$K$57</f>
        <v>1863.5</v>
      </c>
      <c r="BO37" s="57">
        <f>'C-SSA database'!$K$103</f>
        <v>328.08</v>
      </c>
      <c r="BP37" s="57">
        <f>'C-SSA database'!$K$146</f>
        <v>3280.8</v>
      </c>
      <c r="BQ37" s="53">
        <f>'C-SSA database'!$K$60</f>
        <v>16.806999999999999</v>
      </c>
      <c r="BR37" s="53">
        <f>'C-SSA database'!$K$106</f>
        <v>26.26</v>
      </c>
      <c r="BS37" s="53">
        <f>'C-SSA database'!$K$149</f>
        <v>262.61</v>
      </c>
    </row>
    <row r="38" spans="1:71" x14ac:dyDescent="0.2">
      <c r="A38" s="32"/>
      <c r="B38" s="32"/>
      <c r="C38" s="32"/>
      <c r="D38" s="32"/>
      <c r="E38" s="32"/>
      <c r="F38" s="32"/>
      <c r="G38" s="32"/>
      <c r="H38" s="32"/>
      <c r="I38" s="32"/>
      <c r="J38" s="32"/>
      <c r="K38" s="32"/>
      <c r="L38" s="32"/>
      <c r="M38" s="32"/>
      <c r="N38" s="32"/>
      <c r="O38" s="32"/>
      <c r="P38" s="32"/>
      <c r="Q38" s="32"/>
      <c r="R38" s="50" t="e">
        <f t="shared" si="15"/>
        <v>#DIV/0!</v>
      </c>
      <c r="S38" s="50" t="e">
        <f t="shared" si="16"/>
        <v>#DIV/0!</v>
      </c>
      <c r="T38" s="50" t="e">
        <f t="shared" si="17"/>
        <v>#DIV/0!</v>
      </c>
      <c r="U38" s="32"/>
      <c r="V38" s="77" t="e">
        <f t="shared" si="0"/>
        <v>#DIV/0!</v>
      </c>
      <c r="W38" s="77" t="e">
        <f t="shared" si="1"/>
        <v>#DIV/0!</v>
      </c>
      <c r="X38" s="77" t="e">
        <f t="shared" si="2"/>
        <v>#DIV/0!</v>
      </c>
      <c r="Y38" s="77" t="e">
        <f t="shared" si="3"/>
        <v>#DIV/0!</v>
      </c>
      <c r="Z38" s="77" t="e">
        <f t="shared" si="4"/>
        <v>#DIV/0!</v>
      </c>
      <c r="AA38" s="77" t="e">
        <f t="shared" si="5"/>
        <v>#DIV/0!</v>
      </c>
      <c r="AB38" s="77" t="e">
        <f t="shared" si="6"/>
        <v>#DIV/0!</v>
      </c>
      <c r="AC38" s="77" t="e">
        <f t="shared" si="7"/>
        <v>#DIV/0!</v>
      </c>
      <c r="AD38" s="77" t="e">
        <f t="shared" si="8"/>
        <v>#DIV/0!</v>
      </c>
      <c r="AE38" s="77" t="e">
        <f t="shared" si="9"/>
        <v>#DIV/0!</v>
      </c>
      <c r="AF38" s="77" t="e">
        <f t="shared" si="10"/>
        <v>#DIV/0!</v>
      </c>
      <c r="AG38" s="77" t="e">
        <f t="shared" si="11"/>
        <v>#DIV/0!</v>
      </c>
      <c r="AH38" s="32"/>
      <c r="AI38" s="32"/>
      <c r="AJ38" s="52">
        <f>'C-SSA database'!$K$27</f>
        <v>143.80000000000001</v>
      </c>
      <c r="AK38" s="52">
        <f>'C-SSA database'!$K$73</f>
        <v>31.97</v>
      </c>
      <c r="AL38" s="52">
        <f>'C-SSA database'!$K$116</f>
        <v>319.67</v>
      </c>
      <c r="AM38" s="53">
        <f>'C-SSA database'!$K$30</f>
        <v>2.0735000000000001</v>
      </c>
      <c r="AN38" s="54">
        <f>'C-SSA database'!$K$76</f>
        <v>0.31040000000000001</v>
      </c>
      <c r="AO38" s="54">
        <f>'C-SSA database'!$K$119</f>
        <v>3.1040000000000001</v>
      </c>
      <c r="AP38" s="55">
        <f>'C-SSA database'!$K$33</f>
        <v>0.54279999999999995</v>
      </c>
      <c r="AQ38" s="52">
        <f>'C-SSA database'!$K$79</f>
        <v>2.0799999999999999E-2</v>
      </c>
      <c r="AR38" s="52">
        <f>'C-SSA database'!$K$122</f>
        <v>0.20799999999999999</v>
      </c>
      <c r="AS38" s="56">
        <f>'C-SSA database'!$K$36</f>
        <v>8.83</v>
      </c>
      <c r="AT38" s="56">
        <f>'C-SSA database'!$K$82</f>
        <v>1.17</v>
      </c>
      <c r="AU38" s="54">
        <f>'C-SSA database'!$K$125</f>
        <v>11.7</v>
      </c>
      <c r="AV38" s="55">
        <f>'C-SSA database'!$K$39</f>
        <v>2.5034770514603618E-2</v>
      </c>
      <c r="AW38" s="55">
        <f>'C-SSA database'!$K$85</f>
        <v>3.9E-2</v>
      </c>
      <c r="AX38" s="55">
        <f>'C-SSA database'!$K$128</f>
        <v>0.39</v>
      </c>
      <c r="AY38" s="53">
        <f>'C-SSA database'!$K$42</f>
        <v>6.6012000000000004</v>
      </c>
      <c r="AZ38" s="53">
        <f>'C-SSA database'!$K$88</f>
        <v>12.121</v>
      </c>
      <c r="BA38" s="53">
        <f>'C-SSA database'!$K$131</f>
        <v>121.212</v>
      </c>
      <c r="BB38" s="55">
        <f>'C-SSA database'!$K$45</f>
        <v>2.6029411764705887E-3</v>
      </c>
      <c r="BC38" s="55">
        <f>'C-SSA database'!$K$91</f>
        <v>2.2058823529411765E-4</v>
      </c>
      <c r="BD38" s="57">
        <f>'C-SSA database'!$K$134</f>
        <v>2.2058823529411769E-3</v>
      </c>
      <c r="BE38" s="53">
        <f>'C-SSA database'!$K$48</f>
        <v>35137</v>
      </c>
      <c r="BF38" s="54">
        <f>'C-SSA database'!$K$94</f>
        <v>7249</v>
      </c>
      <c r="BG38" s="53">
        <f>'C-SSA database'!$K$137</f>
        <v>72490</v>
      </c>
      <c r="BH38" s="57">
        <f>'C-SSA database'!$K$51</f>
        <v>2.1269999999999998</v>
      </c>
      <c r="BI38" s="55">
        <f>'C-SSA database'!$K$97</f>
        <v>6.2960000000000002E-2</v>
      </c>
      <c r="BJ38" s="57">
        <f>'C-SSA database'!$K$140</f>
        <v>0.62960000000000005</v>
      </c>
      <c r="BK38" s="53">
        <f>'C-SSA database'!$K$54</f>
        <v>2.4252336448598128E-3</v>
      </c>
      <c r="BL38" s="54">
        <f>'C-SSA database'!$K$100</f>
        <v>2.2009345794392521E-3</v>
      </c>
      <c r="BM38" s="53">
        <f>'C-SSA database'!$K$143</f>
        <v>2.200934579439252E-2</v>
      </c>
      <c r="BN38" s="57">
        <f>'C-SSA database'!$K$57</f>
        <v>1863.5</v>
      </c>
      <c r="BO38" s="57">
        <f>'C-SSA database'!$K$103</f>
        <v>328.08</v>
      </c>
      <c r="BP38" s="57">
        <f>'C-SSA database'!$K$146</f>
        <v>3280.8</v>
      </c>
      <c r="BQ38" s="53">
        <f>'C-SSA database'!$K$60</f>
        <v>16.806999999999999</v>
      </c>
      <c r="BR38" s="53">
        <f>'C-SSA database'!$K$106</f>
        <v>26.26</v>
      </c>
      <c r="BS38" s="53">
        <f>'C-SSA database'!$K$149</f>
        <v>262.61</v>
      </c>
    </row>
    <row r="39" spans="1:71" x14ac:dyDescent="0.2">
      <c r="A39" s="32"/>
      <c r="B39" s="32"/>
      <c r="C39" s="32"/>
      <c r="D39" s="32"/>
      <c r="E39" s="32"/>
      <c r="F39" s="32"/>
      <c r="G39" s="32"/>
      <c r="H39" s="32"/>
      <c r="I39" s="32"/>
      <c r="J39" s="32"/>
      <c r="K39" s="32"/>
      <c r="L39" s="32"/>
      <c r="M39" s="32"/>
      <c r="N39" s="32"/>
      <c r="O39" s="32"/>
      <c r="P39" s="32"/>
      <c r="Q39" s="32"/>
      <c r="R39" s="50" t="e">
        <f t="shared" si="15"/>
        <v>#DIV/0!</v>
      </c>
      <c r="S39" s="50" t="e">
        <f t="shared" si="16"/>
        <v>#DIV/0!</v>
      </c>
      <c r="T39" s="50" t="e">
        <f t="shared" si="17"/>
        <v>#DIV/0!</v>
      </c>
      <c r="U39" s="32"/>
      <c r="V39" s="77" t="e">
        <f t="shared" si="0"/>
        <v>#DIV/0!</v>
      </c>
      <c r="W39" s="77" t="e">
        <f t="shared" si="1"/>
        <v>#DIV/0!</v>
      </c>
      <c r="X39" s="77" t="e">
        <f t="shared" si="2"/>
        <v>#DIV/0!</v>
      </c>
      <c r="Y39" s="77" t="e">
        <f t="shared" si="3"/>
        <v>#DIV/0!</v>
      </c>
      <c r="Z39" s="77" t="e">
        <f t="shared" si="4"/>
        <v>#DIV/0!</v>
      </c>
      <c r="AA39" s="77" t="e">
        <f t="shared" si="5"/>
        <v>#DIV/0!</v>
      </c>
      <c r="AB39" s="77" t="e">
        <f t="shared" si="6"/>
        <v>#DIV/0!</v>
      </c>
      <c r="AC39" s="77" t="e">
        <f t="shared" si="7"/>
        <v>#DIV/0!</v>
      </c>
      <c r="AD39" s="77" t="e">
        <f t="shared" si="8"/>
        <v>#DIV/0!</v>
      </c>
      <c r="AE39" s="77" t="e">
        <f t="shared" si="9"/>
        <v>#DIV/0!</v>
      </c>
      <c r="AF39" s="77" t="e">
        <f t="shared" si="10"/>
        <v>#DIV/0!</v>
      </c>
      <c r="AG39" s="77" t="e">
        <f t="shared" si="11"/>
        <v>#DIV/0!</v>
      </c>
      <c r="AH39" s="32"/>
      <c r="AI39" s="32"/>
      <c r="AJ39" s="52">
        <f>'C-SSA database'!$K$27</f>
        <v>143.80000000000001</v>
      </c>
      <c r="AK39" s="52">
        <f>'C-SSA database'!$K$73</f>
        <v>31.97</v>
      </c>
      <c r="AL39" s="52">
        <f>'C-SSA database'!$K$116</f>
        <v>319.67</v>
      </c>
      <c r="AM39" s="53">
        <f>'C-SSA database'!$K$30</f>
        <v>2.0735000000000001</v>
      </c>
      <c r="AN39" s="54">
        <f>'C-SSA database'!$K$76</f>
        <v>0.31040000000000001</v>
      </c>
      <c r="AO39" s="54">
        <f>'C-SSA database'!$K$119</f>
        <v>3.1040000000000001</v>
      </c>
      <c r="AP39" s="55">
        <f>'C-SSA database'!$K$33</f>
        <v>0.54279999999999995</v>
      </c>
      <c r="AQ39" s="52">
        <f>'C-SSA database'!$K$79</f>
        <v>2.0799999999999999E-2</v>
      </c>
      <c r="AR39" s="52">
        <f>'C-SSA database'!$K$122</f>
        <v>0.20799999999999999</v>
      </c>
      <c r="AS39" s="56">
        <f>'C-SSA database'!$K$36</f>
        <v>8.83</v>
      </c>
      <c r="AT39" s="56">
        <f>'C-SSA database'!$K$82</f>
        <v>1.17</v>
      </c>
      <c r="AU39" s="54">
        <f>'C-SSA database'!$K$125</f>
        <v>11.7</v>
      </c>
      <c r="AV39" s="55">
        <f>'C-SSA database'!$K$39</f>
        <v>2.5034770514603618E-2</v>
      </c>
      <c r="AW39" s="55">
        <f>'C-SSA database'!$K$85</f>
        <v>3.9E-2</v>
      </c>
      <c r="AX39" s="55">
        <f>'C-SSA database'!$K$128</f>
        <v>0.39</v>
      </c>
      <c r="AY39" s="53">
        <f>'C-SSA database'!$K$42</f>
        <v>6.6012000000000004</v>
      </c>
      <c r="AZ39" s="53">
        <f>'C-SSA database'!$K$88</f>
        <v>12.121</v>
      </c>
      <c r="BA39" s="53">
        <f>'C-SSA database'!$K$131</f>
        <v>121.212</v>
      </c>
      <c r="BB39" s="55">
        <f>'C-SSA database'!$K$45</f>
        <v>2.6029411764705887E-3</v>
      </c>
      <c r="BC39" s="55">
        <f>'C-SSA database'!$K$91</f>
        <v>2.2058823529411765E-4</v>
      </c>
      <c r="BD39" s="57">
        <f>'C-SSA database'!$K$134</f>
        <v>2.2058823529411769E-3</v>
      </c>
      <c r="BE39" s="53">
        <f>'C-SSA database'!$K$48</f>
        <v>35137</v>
      </c>
      <c r="BF39" s="54">
        <f>'C-SSA database'!$K$94</f>
        <v>7249</v>
      </c>
      <c r="BG39" s="53">
        <f>'C-SSA database'!$K$137</f>
        <v>72490</v>
      </c>
      <c r="BH39" s="57">
        <f>'C-SSA database'!$K$51</f>
        <v>2.1269999999999998</v>
      </c>
      <c r="BI39" s="55">
        <f>'C-SSA database'!$K$97</f>
        <v>6.2960000000000002E-2</v>
      </c>
      <c r="BJ39" s="57">
        <f>'C-SSA database'!$K$140</f>
        <v>0.62960000000000005</v>
      </c>
      <c r="BK39" s="53">
        <f>'C-SSA database'!$K$54</f>
        <v>2.4252336448598128E-3</v>
      </c>
      <c r="BL39" s="54">
        <f>'C-SSA database'!$K$100</f>
        <v>2.2009345794392521E-3</v>
      </c>
      <c r="BM39" s="53">
        <f>'C-SSA database'!$K$143</f>
        <v>2.200934579439252E-2</v>
      </c>
      <c r="BN39" s="57">
        <f>'C-SSA database'!$K$57</f>
        <v>1863.5</v>
      </c>
      <c r="BO39" s="57">
        <f>'C-SSA database'!$K$103</f>
        <v>328.08</v>
      </c>
      <c r="BP39" s="57">
        <f>'C-SSA database'!$K$146</f>
        <v>3280.8</v>
      </c>
      <c r="BQ39" s="53">
        <f>'C-SSA database'!$K$60</f>
        <v>16.806999999999999</v>
      </c>
      <c r="BR39" s="53">
        <f>'C-SSA database'!$K$106</f>
        <v>26.26</v>
      </c>
      <c r="BS39" s="53">
        <f>'C-SSA database'!$K$149</f>
        <v>262.61</v>
      </c>
    </row>
    <row r="40" spans="1:71" x14ac:dyDescent="0.2">
      <c r="A40" s="32"/>
      <c r="B40" s="32"/>
      <c r="C40" s="32"/>
      <c r="D40" s="32"/>
      <c r="E40" s="32"/>
      <c r="F40" s="32"/>
      <c r="G40" s="32"/>
      <c r="H40" s="32"/>
      <c r="I40" s="32"/>
      <c r="J40" s="32"/>
      <c r="K40" s="32"/>
      <c r="L40" s="32"/>
      <c r="M40" s="32"/>
      <c r="N40" s="32"/>
      <c r="O40" s="32"/>
      <c r="P40" s="32"/>
      <c r="Q40" s="32"/>
      <c r="R40" s="50" t="e">
        <f t="shared" si="15"/>
        <v>#DIV/0!</v>
      </c>
      <c r="S40" s="50" t="e">
        <f t="shared" si="16"/>
        <v>#DIV/0!</v>
      </c>
      <c r="T40" s="50" t="e">
        <f t="shared" si="17"/>
        <v>#DIV/0!</v>
      </c>
      <c r="U40" s="32"/>
      <c r="V40" s="77" t="e">
        <f t="shared" si="0"/>
        <v>#DIV/0!</v>
      </c>
      <c r="W40" s="77" t="e">
        <f t="shared" si="1"/>
        <v>#DIV/0!</v>
      </c>
      <c r="X40" s="77" t="e">
        <f t="shared" si="2"/>
        <v>#DIV/0!</v>
      </c>
      <c r="Y40" s="77" t="e">
        <f t="shared" si="3"/>
        <v>#DIV/0!</v>
      </c>
      <c r="Z40" s="77" t="e">
        <f t="shared" si="4"/>
        <v>#DIV/0!</v>
      </c>
      <c r="AA40" s="77" t="e">
        <f t="shared" si="5"/>
        <v>#DIV/0!</v>
      </c>
      <c r="AB40" s="77" t="e">
        <f t="shared" si="6"/>
        <v>#DIV/0!</v>
      </c>
      <c r="AC40" s="77" t="e">
        <f t="shared" si="7"/>
        <v>#DIV/0!</v>
      </c>
      <c r="AD40" s="77" t="e">
        <f t="shared" si="8"/>
        <v>#DIV/0!</v>
      </c>
      <c r="AE40" s="77" t="e">
        <f t="shared" si="9"/>
        <v>#DIV/0!</v>
      </c>
      <c r="AF40" s="77" t="e">
        <f t="shared" si="10"/>
        <v>#DIV/0!</v>
      </c>
      <c r="AG40" s="77" t="e">
        <f t="shared" si="11"/>
        <v>#DIV/0!</v>
      </c>
      <c r="AH40" s="32"/>
      <c r="AI40" s="32"/>
      <c r="AJ40" s="52">
        <f>'C-SSA database'!$K$27</f>
        <v>143.80000000000001</v>
      </c>
      <c r="AK40" s="52">
        <f>'C-SSA database'!$K$73</f>
        <v>31.97</v>
      </c>
      <c r="AL40" s="52">
        <f>'C-SSA database'!$K$116</f>
        <v>319.67</v>
      </c>
      <c r="AM40" s="53">
        <f>'C-SSA database'!$K$30</f>
        <v>2.0735000000000001</v>
      </c>
      <c r="AN40" s="54">
        <f>'C-SSA database'!$K$76</f>
        <v>0.31040000000000001</v>
      </c>
      <c r="AO40" s="54">
        <f>'C-SSA database'!$K$119</f>
        <v>3.1040000000000001</v>
      </c>
      <c r="AP40" s="55">
        <f>'C-SSA database'!$K$33</f>
        <v>0.54279999999999995</v>
      </c>
      <c r="AQ40" s="52">
        <f>'C-SSA database'!$K$79</f>
        <v>2.0799999999999999E-2</v>
      </c>
      <c r="AR40" s="52">
        <f>'C-SSA database'!$K$122</f>
        <v>0.20799999999999999</v>
      </c>
      <c r="AS40" s="56">
        <f>'C-SSA database'!$K$36</f>
        <v>8.83</v>
      </c>
      <c r="AT40" s="56">
        <f>'C-SSA database'!$K$82</f>
        <v>1.17</v>
      </c>
      <c r="AU40" s="54">
        <f>'C-SSA database'!$K$125</f>
        <v>11.7</v>
      </c>
      <c r="AV40" s="55">
        <f>'C-SSA database'!$K$39</f>
        <v>2.5034770514603618E-2</v>
      </c>
      <c r="AW40" s="55">
        <f>'C-SSA database'!$K$85</f>
        <v>3.9E-2</v>
      </c>
      <c r="AX40" s="55">
        <f>'C-SSA database'!$K$128</f>
        <v>0.39</v>
      </c>
      <c r="AY40" s="53">
        <f>'C-SSA database'!$K$42</f>
        <v>6.6012000000000004</v>
      </c>
      <c r="AZ40" s="53">
        <f>'C-SSA database'!$K$88</f>
        <v>12.121</v>
      </c>
      <c r="BA40" s="53">
        <f>'C-SSA database'!$K$131</f>
        <v>121.212</v>
      </c>
      <c r="BB40" s="55">
        <f>'C-SSA database'!$K$45</f>
        <v>2.6029411764705887E-3</v>
      </c>
      <c r="BC40" s="55">
        <f>'C-SSA database'!$K$91</f>
        <v>2.2058823529411765E-4</v>
      </c>
      <c r="BD40" s="57">
        <f>'C-SSA database'!$K$134</f>
        <v>2.2058823529411769E-3</v>
      </c>
      <c r="BE40" s="53">
        <f>'C-SSA database'!$K$48</f>
        <v>35137</v>
      </c>
      <c r="BF40" s="54">
        <f>'C-SSA database'!$K$94</f>
        <v>7249</v>
      </c>
      <c r="BG40" s="53">
        <f>'C-SSA database'!$K$137</f>
        <v>72490</v>
      </c>
      <c r="BH40" s="57">
        <f>'C-SSA database'!$K$51</f>
        <v>2.1269999999999998</v>
      </c>
      <c r="BI40" s="55">
        <f>'C-SSA database'!$K$97</f>
        <v>6.2960000000000002E-2</v>
      </c>
      <c r="BJ40" s="57">
        <f>'C-SSA database'!$K$140</f>
        <v>0.62960000000000005</v>
      </c>
      <c r="BK40" s="53">
        <f>'C-SSA database'!$K$54</f>
        <v>2.4252336448598128E-3</v>
      </c>
      <c r="BL40" s="54">
        <f>'C-SSA database'!$K$100</f>
        <v>2.2009345794392521E-3</v>
      </c>
      <c r="BM40" s="53">
        <f>'C-SSA database'!$K$143</f>
        <v>2.200934579439252E-2</v>
      </c>
      <c r="BN40" s="57">
        <f>'C-SSA database'!$K$57</f>
        <v>1863.5</v>
      </c>
      <c r="BO40" s="57">
        <f>'C-SSA database'!$K$103</f>
        <v>328.08</v>
      </c>
      <c r="BP40" s="57">
        <f>'C-SSA database'!$K$146</f>
        <v>3280.8</v>
      </c>
      <c r="BQ40" s="53">
        <f>'C-SSA database'!$K$60</f>
        <v>16.806999999999999</v>
      </c>
      <c r="BR40" s="53">
        <f>'C-SSA database'!$K$106</f>
        <v>26.26</v>
      </c>
      <c r="BS40" s="53">
        <f>'C-SSA database'!$K$149</f>
        <v>262.61</v>
      </c>
    </row>
    <row r="41" spans="1:71" x14ac:dyDescent="0.2">
      <c r="A41" s="32"/>
      <c r="B41" s="32"/>
      <c r="C41" s="32"/>
      <c r="D41" s="32"/>
      <c r="E41" s="32"/>
      <c r="F41" s="32"/>
      <c r="G41" s="32"/>
      <c r="H41" s="32"/>
      <c r="I41" s="32"/>
      <c r="J41" s="32"/>
      <c r="K41" s="32"/>
      <c r="L41" s="32"/>
      <c r="M41" s="32"/>
      <c r="N41" s="32"/>
      <c r="O41" s="32"/>
      <c r="P41" s="32"/>
      <c r="Q41" s="32"/>
      <c r="R41" s="50" t="e">
        <f t="shared" si="15"/>
        <v>#DIV/0!</v>
      </c>
      <c r="S41" s="50" t="e">
        <f t="shared" si="16"/>
        <v>#DIV/0!</v>
      </c>
      <c r="T41" s="50" t="e">
        <f t="shared" si="17"/>
        <v>#DIV/0!</v>
      </c>
      <c r="U41" s="32"/>
      <c r="V41" s="77" t="e">
        <f t="shared" si="0"/>
        <v>#DIV/0!</v>
      </c>
      <c r="W41" s="77" t="e">
        <f t="shared" si="1"/>
        <v>#DIV/0!</v>
      </c>
      <c r="X41" s="77" t="e">
        <f t="shared" si="2"/>
        <v>#DIV/0!</v>
      </c>
      <c r="Y41" s="77" t="e">
        <f t="shared" si="3"/>
        <v>#DIV/0!</v>
      </c>
      <c r="Z41" s="77" t="e">
        <f t="shared" si="4"/>
        <v>#DIV/0!</v>
      </c>
      <c r="AA41" s="77" t="e">
        <f t="shared" si="5"/>
        <v>#DIV/0!</v>
      </c>
      <c r="AB41" s="77" t="e">
        <f t="shared" si="6"/>
        <v>#DIV/0!</v>
      </c>
      <c r="AC41" s="77" t="e">
        <f t="shared" si="7"/>
        <v>#DIV/0!</v>
      </c>
      <c r="AD41" s="77" t="e">
        <f t="shared" si="8"/>
        <v>#DIV/0!</v>
      </c>
      <c r="AE41" s="77" t="e">
        <f t="shared" si="9"/>
        <v>#DIV/0!</v>
      </c>
      <c r="AF41" s="77" t="e">
        <f t="shared" si="10"/>
        <v>#DIV/0!</v>
      </c>
      <c r="AG41" s="77" t="e">
        <f t="shared" si="11"/>
        <v>#DIV/0!</v>
      </c>
      <c r="AH41" s="32"/>
      <c r="AI41" s="32"/>
      <c r="AJ41" s="52">
        <f>'C-SSA database'!$K$27</f>
        <v>143.80000000000001</v>
      </c>
      <c r="AK41" s="52">
        <f>'C-SSA database'!$K$73</f>
        <v>31.97</v>
      </c>
      <c r="AL41" s="52">
        <f>'C-SSA database'!$K$116</f>
        <v>319.67</v>
      </c>
      <c r="AM41" s="53">
        <f>'C-SSA database'!$K$30</f>
        <v>2.0735000000000001</v>
      </c>
      <c r="AN41" s="54">
        <f>'C-SSA database'!$K$76</f>
        <v>0.31040000000000001</v>
      </c>
      <c r="AO41" s="54">
        <f>'C-SSA database'!$K$119</f>
        <v>3.1040000000000001</v>
      </c>
      <c r="AP41" s="55">
        <f>'C-SSA database'!$K$33</f>
        <v>0.54279999999999995</v>
      </c>
      <c r="AQ41" s="52">
        <f>'C-SSA database'!$K$79</f>
        <v>2.0799999999999999E-2</v>
      </c>
      <c r="AR41" s="52">
        <f>'C-SSA database'!$K$122</f>
        <v>0.20799999999999999</v>
      </c>
      <c r="AS41" s="56">
        <f>'C-SSA database'!$K$36</f>
        <v>8.83</v>
      </c>
      <c r="AT41" s="56">
        <f>'C-SSA database'!$K$82</f>
        <v>1.17</v>
      </c>
      <c r="AU41" s="54">
        <f>'C-SSA database'!$K$125</f>
        <v>11.7</v>
      </c>
      <c r="AV41" s="55">
        <f>'C-SSA database'!$K$39</f>
        <v>2.5034770514603618E-2</v>
      </c>
      <c r="AW41" s="55">
        <f>'C-SSA database'!$K$85</f>
        <v>3.9E-2</v>
      </c>
      <c r="AX41" s="55">
        <f>'C-SSA database'!$K$128</f>
        <v>0.39</v>
      </c>
      <c r="AY41" s="53">
        <f>'C-SSA database'!$K$42</f>
        <v>6.6012000000000004</v>
      </c>
      <c r="AZ41" s="53">
        <f>'C-SSA database'!$K$88</f>
        <v>12.121</v>
      </c>
      <c r="BA41" s="53">
        <f>'C-SSA database'!$K$131</f>
        <v>121.212</v>
      </c>
      <c r="BB41" s="55">
        <f>'C-SSA database'!$K$45</f>
        <v>2.6029411764705887E-3</v>
      </c>
      <c r="BC41" s="55">
        <f>'C-SSA database'!$K$91</f>
        <v>2.2058823529411765E-4</v>
      </c>
      <c r="BD41" s="57">
        <f>'C-SSA database'!$K$134</f>
        <v>2.2058823529411769E-3</v>
      </c>
      <c r="BE41" s="53">
        <f>'C-SSA database'!$K$48</f>
        <v>35137</v>
      </c>
      <c r="BF41" s="54">
        <f>'C-SSA database'!$K$94</f>
        <v>7249</v>
      </c>
      <c r="BG41" s="53">
        <f>'C-SSA database'!$K$137</f>
        <v>72490</v>
      </c>
      <c r="BH41" s="57">
        <f>'C-SSA database'!$K$51</f>
        <v>2.1269999999999998</v>
      </c>
      <c r="BI41" s="55">
        <f>'C-SSA database'!$K$97</f>
        <v>6.2960000000000002E-2</v>
      </c>
      <c r="BJ41" s="57">
        <f>'C-SSA database'!$K$140</f>
        <v>0.62960000000000005</v>
      </c>
      <c r="BK41" s="53">
        <f>'C-SSA database'!$K$54</f>
        <v>2.4252336448598128E-3</v>
      </c>
      <c r="BL41" s="54">
        <f>'C-SSA database'!$K$100</f>
        <v>2.2009345794392521E-3</v>
      </c>
      <c r="BM41" s="53">
        <f>'C-SSA database'!$K$143</f>
        <v>2.200934579439252E-2</v>
      </c>
      <c r="BN41" s="57">
        <f>'C-SSA database'!$K$57</f>
        <v>1863.5</v>
      </c>
      <c r="BO41" s="57">
        <f>'C-SSA database'!$K$103</f>
        <v>328.08</v>
      </c>
      <c r="BP41" s="57">
        <f>'C-SSA database'!$K$146</f>
        <v>3280.8</v>
      </c>
      <c r="BQ41" s="53">
        <f>'C-SSA database'!$K$60</f>
        <v>16.806999999999999</v>
      </c>
      <c r="BR41" s="53">
        <f>'C-SSA database'!$K$106</f>
        <v>26.26</v>
      </c>
      <c r="BS41" s="53">
        <f>'C-SSA database'!$K$149</f>
        <v>262.61</v>
      </c>
    </row>
    <row r="42" spans="1:71" x14ac:dyDescent="0.2">
      <c r="A42" s="32"/>
      <c r="B42" s="32"/>
      <c r="C42" s="32"/>
      <c r="D42" s="32"/>
      <c r="E42" s="32"/>
      <c r="F42" s="32"/>
      <c r="G42" s="32"/>
      <c r="H42" s="32"/>
      <c r="I42" s="32"/>
      <c r="J42" s="32"/>
      <c r="K42" s="32"/>
      <c r="L42" s="32"/>
      <c r="M42" s="32"/>
      <c r="N42" s="32"/>
      <c r="O42" s="32"/>
      <c r="P42" s="32"/>
      <c r="Q42" s="32"/>
      <c r="R42" s="50" t="e">
        <f t="shared" si="15"/>
        <v>#DIV/0!</v>
      </c>
      <c r="S42" s="50" t="e">
        <f t="shared" si="16"/>
        <v>#DIV/0!</v>
      </c>
      <c r="T42" s="50" t="e">
        <f t="shared" si="17"/>
        <v>#DIV/0!</v>
      </c>
      <c r="U42" s="32"/>
      <c r="V42" s="77" t="e">
        <f t="shared" si="0"/>
        <v>#DIV/0!</v>
      </c>
      <c r="W42" s="77" t="e">
        <f t="shared" si="1"/>
        <v>#DIV/0!</v>
      </c>
      <c r="X42" s="77" t="e">
        <f t="shared" si="2"/>
        <v>#DIV/0!</v>
      </c>
      <c r="Y42" s="77" t="e">
        <f t="shared" si="3"/>
        <v>#DIV/0!</v>
      </c>
      <c r="Z42" s="77" t="e">
        <f t="shared" si="4"/>
        <v>#DIV/0!</v>
      </c>
      <c r="AA42" s="77" t="e">
        <f t="shared" si="5"/>
        <v>#DIV/0!</v>
      </c>
      <c r="AB42" s="77" t="e">
        <f t="shared" si="6"/>
        <v>#DIV/0!</v>
      </c>
      <c r="AC42" s="77" t="e">
        <f t="shared" si="7"/>
        <v>#DIV/0!</v>
      </c>
      <c r="AD42" s="77" t="e">
        <f t="shared" si="8"/>
        <v>#DIV/0!</v>
      </c>
      <c r="AE42" s="77" t="e">
        <f t="shared" si="9"/>
        <v>#DIV/0!</v>
      </c>
      <c r="AF42" s="77" t="e">
        <f t="shared" si="10"/>
        <v>#DIV/0!</v>
      </c>
      <c r="AG42" s="77" t="e">
        <f t="shared" si="11"/>
        <v>#DIV/0!</v>
      </c>
      <c r="AH42" s="32"/>
      <c r="AI42" s="32"/>
      <c r="AJ42" s="52">
        <f>'C-SSA database'!$K$27</f>
        <v>143.80000000000001</v>
      </c>
      <c r="AK42" s="52">
        <f>'C-SSA database'!$K$73</f>
        <v>31.97</v>
      </c>
      <c r="AL42" s="52">
        <f>'C-SSA database'!$K$116</f>
        <v>319.67</v>
      </c>
      <c r="AM42" s="53">
        <f>'C-SSA database'!$K$30</f>
        <v>2.0735000000000001</v>
      </c>
      <c r="AN42" s="54">
        <f>'C-SSA database'!$K$76</f>
        <v>0.31040000000000001</v>
      </c>
      <c r="AO42" s="54">
        <f>'C-SSA database'!$K$119</f>
        <v>3.1040000000000001</v>
      </c>
      <c r="AP42" s="55">
        <f>'C-SSA database'!$K$33</f>
        <v>0.54279999999999995</v>
      </c>
      <c r="AQ42" s="52">
        <f>'C-SSA database'!$K$79</f>
        <v>2.0799999999999999E-2</v>
      </c>
      <c r="AR42" s="52">
        <f>'C-SSA database'!$K$122</f>
        <v>0.20799999999999999</v>
      </c>
      <c r="AS42" s="56">
        <f>'C-SSA database'!$K$36</f>
        <v>8.83</v>
      </c>
      <c r="AT42" s="56">
        <f>'C-SSA database'!$K$82</f>
        <v>1.17</v>
      </c>
      <c r="AU42" s="54">
        <f>'C-SSA database'!$K$125</f>
        <v>11.7</v>
      </c>
      <c r="AV42" s="55">
        <f>'C-SSA database'!$K$39</f>
        <v>2.5034770514603618E-2</v>
      </c>
      <c r="AW42" s="55">
        <f>'C-SSA database'!$K$85</f>
        <v>3.9E-2</v>
      </c>
      <c r="AX42" s="55">
        <f>'C-SSA database'!$K$128</f>
        <v>0.39</v>
      </c>
      <c r="AY42" s="53">
        <f>'C-SSA database'!$K$42</f>
        <v>6.6012000000000004</v>
      </c>
      <c r="AZ42" s="53">
        <f>'C-SSA database'!$K$88</f>
        <v>12.121</v>
      </c>
      <c r="BA42" s="53">
        <f>'C-SSA database'!$K$131</f>
        <v>121.212</v>
      </c>
      <c r="BB42" s="55">
        <f>'C-SSA database'!$K$45</f>
        <v>2.6029411764705887E-3</v>
      </c>
      <c r="BC42" s="55">
        <f>'C-SSA database'!$K$91</f>
        <v>2.2058823529411765E-4</v>
      </c>
      <c r="BD42" s="57">
        <f>'C-SSA database'!$K$134</f>
        <v>2.2058823529411769E-3</v>
      </c>
      <c r="BE42" s="53">
        <f>'C-SSA database'!$K$48</f>
        <v>35137</v>
      </c>
      <c r="BF42" s="54">
        <f>'C-SSA database'!$K$94</f>
        <v>7249</v>
      </c>
      <c r="BG42" s="53">
        <f>'C-SSA database'!$K$137</f>
        <v>72490</v>
      </c>
      <c r="BH42" s="57">
        <f>'C-SSA database'!$K$51</f>
        <v>2.1269999999999998</v>
      </c>
      <c r="BI42" s="55">
        <f>'C-SSA database'!$K$97</f>
        <v>6.2960000000000002E-2</v>
      </c>
      <c r="BJ42" s="57">
        <f>'C-SSA database'!$K$140</f>
        <v>0.62960000000000005</v>
      </c>
      <c r="BK42" s="53">
        <f>'C-SSA database'!$K$54</f>
        <v>2.4252336448598128E-3</v>
      </c>
      <c r="BL42" s="54">
        <f>'C-SSA database'!$K$100</f>
        <v>2.2009345794392521E-3</v>
      </c>
      <c r="BM42" s="53">
        <f>'C-SSA database'!$K$143</f>
        <v>2.200934579439252E-2</v>
      </c>
      <c r="BN42" s="57">
        <f>'C-SSA database'!$K$57</f>
        <v>1863.5</v>
      </c>
      <c r="BO42" s="57">
        <f>'C-SSA database'!$K$103</f>
        <v>328.08</v>
      </c>
      <c r="BP42" s="57">
        <f>'C-SSA database'!$K$146</f>
        <v>3280.8</v>
      </c>
      <c r="BQ42" s="53">
        <f>'C-SSA database'!$K$60</f>
        <v>16.806999999999999</v>
      </c>
      <c r="BR42" s="53">
        <f>'C-SSA database'!$K$106</f>
        <v>26.26</v>
      </c>
      <c r="BS42" s="53">
        <f>'C-SSA database'!$K$149</f>
        <v>262.61</v>
      </c>
    </row>
    <row r="43" spans="1:71" x14ac:dyDescent="0.2">
      <c r="A43" s="32"/>
      <c r="B43" s="32"/>
      <c r="C43" s="32"/>
      <c r="D43" s="32"/>
      <c r="E43" s="32"/>
      <c r="F43" s="32"/>
      <c r="G43" s="32"/>
      <c r="H43" s="32"/>
      <c r="I43" s="32"/>
      <c r="J43" s="32"/>
      <c r="K43" s="32"/>
      <c r="L43" s="32"/>
      <c r="M43" s="32"/>
      <c r="N43" s="32"/>
      <c r="O43" s="32"/>
      <c r="P43" s="32"/>
      <c r="Q43" s="32"/>
      <c r="R43" s="50" t="e">
        <f t="shared" si="15"/>
        <v>#DIV/0!</v>
      </c>
      <c r="S43" s="50" t="e">
        <f t="shared" si="16"/>
        <v>#DIV/0!</v>
      </c>
      <c r="T43" s="50" t="e">
        <f t="shared" si="17"/>
        <v>#DIV/0!</v>
      </c>
      <c r="U43" s="32"/>
      <c r="V43" s="77" t="e">
        <f t="shared" si="0"/>
        <v>#DIV/0!</v>
      </c>
      <c r="W43" s="77" t="e">
        <f t="shared" si="1"/>
        <v>#DIV/0!</v>
      </c>
      <c r="X43" s="77" t="e">
        <f t="shared" si="2"/>
        <v>#DIV/0!</v>
      </c>
      <c r="Y43" s="77" t="e">
        <f t="shared" si="3"/>
        <v>#DIV/0!</v>
      </c>
      <c r="Z43" s="77" t="e">
        <f t="shared" si="4"/>
        <v>#DIV/0!</v>
      </c>
      <c r="AA43" s="77" t="e">
        <f t="shared" si="5"/>
        <v>#DIV/0!</v>
      </c>
      <c r="AB43" s="77" t="e">
        <f t="shared" si="6"/>
        <v>#DIV/0!</v>
      </c>
      <c r="AC43" s="77" t="e">
        <f t="shared" si="7"/>
        <v>#DIV/0!</v>
      </c>
      <c r="AD43" s="77" t="e">
        <f t="shared" si="8"/>
        <v>#DIV/0!</v>
      </c>
      <c r="AE43" s="77" t="e">
        <f t="shared" si="9"/>
        <v>#DIV/0!</v>
      </c>
      <c r="AF43" s="77" t="e">
        <f t="shared" si="10"/>
        <v>#DIV/0!</v>
      </c>
      <c r="AG43" s="77" t="e">
        <f t="shared" si="11"/>
        <v>#DIV/0!</v>
      </c>
      <c r="AH43" s="32"/>
      <c r="AI43" s="32"/>
      <c r="AJ43" s="52">
        <f>'C-SSA database'!$K$27</f>
        <v>143.80000000000001</v>
      </c>
      <c r="AK43" s="52">
        <f>'C-SSA database'!$K$73</f>
        <v>31.97</v>
      </c>
      <c r="AL43" s="52">
        <f>'C-SSA database'!$K$116</f>
        <v>319.67</v>
      </c>
      <c r="AM43" s="53">
        <f>'C-SSA database'!$K$30</f>
        <v>2.0735000000000001</v>
      </c>
      <c r="AN43" s="54">
        <f>'C-SSA database'!$K$76</f>
        <v>0.31040000000000001</v>
      </c>
      <c r="AO43" s="54">
        <f>'C-SSA database'!$K$119</f>
        <v>3.1040000000000001</v>
      </c>
      <c r="AP43" s="55">
        <f>'C-SSA database'!$K$33</f>
        <v>0.54279999999999995</v>
      </c>
      <c r="AQ43" s="52">
        <f>'C-SSA database'!$K$79</f>
        <v>2.0799999999999999E-2</v>
      </c>
      <c r="AR43" s="52">
        <f>'C-SSA database'!$K$122</f>
        <v>0.20799999999999999</v>
      </c>
      <c r="AS43" s="56">
        <f>'C-SSA database'!$K$36</f>
        <v>8.83</v>
      </c>
      <c r="AT43" s="56">
        <f>'C-SSA database'!$K$82</f>
        <v>1.17</v>
      </c>
      <c r="AU43" s="54">
        <f>'C-SSA database'!$K$125</f>
        <v>11.7</v>
      </c>
      <c r="AV43" s="55">
        <f>'C-SSA database'!$K$39</f>
        <v>2.5034770514603618E-2</v>
      </c>
      <c r="AW43" s="55">
        <f>'C-SSA database'!$K$85</f>
        <v>3.9E-2</v>
      </c>
      <c r="AX43" s="55">
        <f>'C-SSA database'!$K$128</f>
        <v>0.39</v>
      </c>
      <c r="AY43" s="53">
        <f>'C-SSA database'!$K$42</f>
        <v>6.6012000000000004</v>
      </c>
      <c r="AZ43" s="53">
        <f>'C-SSA database'!$K$88</f>
        <v>12.121</v>
      </c>
      <c r="BA43" s="53">
        <f>'C-SSA database'!$K$131</f>
        <v>121.212</v>
      </c>
      <c r="BB43" s="55">
        <f>'C-SSA database'!$K$45</f>
        <v>2.6029411764705887E-3</v>
      </c>
      <c r="BC43" s="55">
        <f>'C-SSA database'!$K$91</f>
        <v>2.2058823529411765E-4</v>
      </c>
      <c r="BD43" s="57">
        <f>'C-SSA database'!$K$134</f>
        <v>2.2058823529411769E-3</v>
      </c>
      <c r="BE43" s="53">
        <f>'C-SSA database'!$K$48</f>
        <v>35137</v>
      </c>
      <c r="BF43" s="54">
        <f>'C-SSA database'!$K$94</f>
        <v>7249</v>
      </c>
      <c r="BG43" s="53">
        <f>'C-SSA database'!$K$137</f>
        <v>72490</v>
      </c>
      <c r="BH43" s="57">
        <f>'C-SSA database'!$K$51</f>
        <v>2.1269999999999998</v>
      </c>
      <c r="BI43" s="55">
        <f>'C-SSA database'!$K$97</f>
        <v>6.2960000000000002E-2</v>
      </c>
      <c r="BJ43" s="57">
        <f>'C-SSA database'!$K$140</f>
        <v>0.62960000000000005</v>
      </c>
      <c r="BK43" s="53">
        <f>'C-SSA database'!$K$54</f>
        <v>2.4252336448598128E-3</v>
      </c>
      <c r="BL43" s="54">
        <f>'C-SSA database'!$K$100</f>
        <v>2.2009345794392521E-3</v>
      </c>
      <c r="BM43" s="53">
        <f>'C-SSA database'!$K$143</f>
        <v>2.200934579439252E-2</v>
      </c>
      <c r="BN43" s="57">
        <f>'C-SSA database'!$K$57</f>
        <v>1863.5</v>
      </c>
      <c r="BO43" s="57">
        <f>'C-SSA database'!$K$103</f>
        <v>328.08</v>
      </c>
      <c r="BP43" s="57">
        <f>'C-SSA database'!$K$146</f>
        <v>3280.8</v>
      </c>
      <c r="BQ43" s="53">
        <f>'C-SSA database'!$K$60</f>
        <v>16.806999999999999</v>
      </c>
      <c r="BR43" s="53">
        <f>'C-SSA database'!$K$106</f>
        <v>26.26</v>
      </c>
      <c r="BS43" s="53">
        <f>'C-SSA database'!$K$149</f>
        <v>262.61</v>
      </c>
    </row>
    <row r="44" spans="1:71" x14ac:dyDescent="0.2">
      <c r="A44" s="32"/>
      <c r="B44" s="32"/>
      <c r="C44" s="32"/>
      <c r="D44" s="32"/>
      <c r="E44" s="32"/>
      <c r="F44" s="32"/>
      <c r="G44" s="32"/>
      <c r="H44" s="32"/>
      <c r="I44" s="32"/>
      <c r="J44" s="32"/>
      <c r="K44" s="32"/>
      <c r="L44" s="32"/>
      <c r="M44" s="32"/>
      <c r="N44" s="32"/>
      <c r="O44" s="32"/>
      <c r="P44" s="32"/>
      <c r="Q44" s="32"/>
      <c r="R44" s="50" t="e">
        <f t="shared" si="15"/>
        <v>#DIV/0!</v>
      </c>
      <c r="S44" s="50" t="e">
        <f t="shared" si="16"/>
        <v>#DIV/0!</v>
      </c>
      <c r="T44" s="50" t="e">
        <f t="shared" si="17"/>
        <v>#DIV/0!</v>
      </c>
      <c r="U44" s="32"/>
      <c r="V44" s="77" t="e">
        <f t="shared" si="0"/>
        <v>#DIV/0!</v>
      </c>
      <c r="W44" s="77" t="e">
        <f t="shared" si="1"/>
        <v>#DIV/0!</v>
      </c>
      <c r="X44" s="77" t="e">
        <f t="shared" si="2"/>
        <v>#DIV/0!</v>
      </c>
      <c r="Y44" s="77" t="e">
        <f t="shared" si="3"/>
        <v>#DIV/0!</v>
      </c>
      <c r="Z44" s="77" t="e">
        <f t="shared" si="4"/>
        <v>#DIV/0!</v>
      </c>
      <c r="AA44" s="77" t="e">
        <f t="shared" si="5"/>
        <v>#DIV/0!</v>
      </c>
      <c r="AB44" s="77" t="e">
        <f t="shared" si="6"/>
        <v>#DIV/0!</v>
      </c>
      <c r="AC44" s="77" t="e">
        <f t="shared" si="7"/>
        <v>#DIV/0!</v>
      </c>
      <c r="AD44" s="77" t="e">
        <f t="shared" si="8"/>
        <v>#DIV/0!</v>
      </c>
      <c r="AE44" s="77" t="e">
        <f t="shared" si="9"/>
        <v>#DIV/0!</v>
      </c>
      <c r="AF44" s="77" t="e">
        <f t="shared" si="10"/>
        <v>#DIV/0!</v>
      </c>
      <c r="AG44" s="77" t="e">
        <f t="shared" si="11"/>
        <v>#DIV/0!</v>
      </c>
      <c r="AH44" s="32"/>
      <c r="AI44" s="32"/>
      <c r="AJ44" s="52">
        <f>'C-SSA database'!$K$27</f>
        <v>143.80000000000001</v>
      </c>
      <c r="AK44" s="52">
        <f>'C-SSA database'!$K$73</f>
        <v>31.97</v>
      </c>
      <c r="AL44" s="52">
        <f>'C-SSA database'!$K$116</f>
        <v>319.67</v>
      </c>
      <c r="AM44" s="53">
        <f>'C-SSA database'!$K$30</f>
        <v>2.0735000000000001</v>
      </c>
      <c r="AN44" s="54">
        <f>'C-SSA database'!$K$76</f>
        <v>0.31040000000000001</v>
      </c>
      <c r="AO44" s="54">
        <f>'C-SSA database'!$K$119</f>
        <v>3.1040000000000001</v>
      </c>
      <c r="AP44" s="55">
        <f>'C-SSA database'!$K$33</f>
        <v>0.54279999999999995</v>
      </c>
      <c r="AQ44" s="52">
        <f>'C-SSA database'!$K$79</f>
        <v>2.0799999999999999E-2</v>
      </c>
      <c r="AR44" s="52">
        <f>'C-SSA database'!$K$122</f>
        <v>0.20799999999999999</v>
      </c>
      <c r="AS44" s="56">
        <f>'C-SSA database'!$K$36</f>
        <v>8.83</v>
      </c>
      <c r="AT44" s="56">
        <f>'C-SSA database'!$K$82</f>
        <v>1.17</v>
      </c>
      <c r="AU44" s="54">
        <f>'C-SSA database'!$K$125</f>
        <v>11.7</v>
      </c>
      <c r="AV44" s="55">
        <f>'C-SSA database'!$K$39</f>
        <v>2.5034770514603618E-2</v>
      </c>
      <c r="AW44" s="55">
        <f>'C-SSA database'!$K$85</f>
        <v>3.9E-2</v>
      </c>
      <c r="AX44" s="55">
        <f>'C-SSA database'!$K$128</f>
        <v>0.39</v>
      </c>
      <c r="AY44" s="53">
        <f>'C-SSA database'!$K$42</f>
        <v>6.6012000000000004</v>
      </c>
      <c r="AZ44" s="53">
        <f>'C-SSA database'!$K$88</f>
        <v>12.121</v>
      </c>
      <c r="BA44" s="53">
        <f>'C-SSA database'!$K$131</f>
        <v>121.212</v>
      </c>
      <c r="BB44" s="55">
        <f>'C-SSA database'!$K$45</f>
        <v>2.6029411764705887E-3</v>
      </c>
      <c r="BC44" s="55">
        <f>'C-SSA database'!$K$91</f>
        <v>2.2058823529411765E-4</v>
      </c>
      <c r="BD44" s="57">
        <f>'C-SSA database'!$K$134</f>
        <v>2.2058823529411769E-3</v>
      </c>
      <c r="BE44" s="53">
        <f>'C-SSA database'!$K$48</f>
        <v>35137</v>
      </c>
      <c r="BF44" s="54">
        <f>'C-SSA database'!$K$94</f>
        <v>7249</v>
      </c>
      <c r="BG44" s="53">
        <f>'C-SSA database'!$K$137</f>
        <v>72490</v>
      </c>
      <c r="BH44" s="57">
        <f>'C-SSA database'!$K$51</f>
        <v>2.1269999999999998</v>
      </c>
      <c r="BI44" s="55">
        <f>'C-SSA database'!$K$97</f>
        <v>6.2960000000000002E-2</v>
      </c>
      <c r="BJ44" s="57">
        <f>'C-SSA database'!$K$140</f>
        <v>0.62960000000000005</v>
      </c>
      <c r="BK44" s="53">
        <f>'C-SSA database'!$K$54</f>
        <v>2.4252336448598128E-3</v>
      </c>
      <c r="BL44" s="54">
        <f>'C-SSA database'!$K$100</f>
        <v>2.2009345794392521E-3</v>
      </c>
      <c r="BM44" s="53">
        <f>'C-SSA database'!$K$143</f>
        <v>2.200934579439252E-2</v>
      </c>
      <c r="BN44" s="57">
        <f>'C-SSA database'!$K$57</f>
        <v>1863.5</v>
      </c>
      <c r="BO44" s="57">
        <f>'C-SSA database'!$K$103</f>
        <v>328.08</v>
      </c>
      <c r="BP44" s="57">
        <f>'C-SSA database'!$K$146</f>
        <v>3280.8</v>
      </c>
      <c r="BQ44" s="53">
        <f>'C-SSA database'!$K$60</f>
        <v>16.806999999999999</v>
      </c>
      <c r="BR44" s="53">
        <f>'C-SSA database'!$K$106</f>
        <v>26.26</v>
      </c>
      <c r="BS44" s="53">
        <f>'C-SSA database'!$K$149</f>
        <v>262.61</v>
      </c>
    </row>
    <row r="45" spans="1:71" x14ac:dyDescent="0.2">
      <c r="A45" s="32"/>
      <c r="B45" s="32"/>
      <c r="C45" s="32"/>
      <c r="D45" s="32"/>
      <c r="E45" s="32"/>
      <c r="F45" s="32"/>
      <c r="G45" s="32"/>
      <c r="H45" s="32"/>
      <c r="I45" s="32"/>
      <c r="J45" s="32"/>
      <c r="K45" s="32"/>
      <c r="L45" s="32"/>
      <c r="M45" s="32"/>
      <c r="N45" s="32"/>
      <c r="O45" s="32"/>
      <c r="P45" s="32"/>
      <c r="Q45" s="32"/>
      <c r="R45" s="50" t="e">
        <f t="shared" si="15"/>
        <v>#DIV/0!</v>
      </c>
      <c r="S45" s="50" t="e">
        <f t="shared" si="16"/>
        <v>#DIV/0!</v>
      </c>
      <c r="T45" s="50" t="e">
        <f t="shared" si="17"/>
        <v>#DIV/0!</v>
      </c>
      <c r="U45" s="32"/>
      <c r="V45" s="77" t="e">
        <f t="shared" si="0"/>
        <v>#DIV/0!</v>
      </c>
      <c r="W45" s="77" t="e">
        <f t="shared" si="1"/>
        <v>#DIV/0!</v>
      </c>
      <c r="X45" s="77" t="e">
        <f t="shared" si="2"/>
        <v>#DIV/0!</v>
      </c>
      <c r="Y45" s="77" t="e">
        <f t="shared" si="3"/>
        <v>#DIV/0!</v>
      </c>
      <c r="Z45" s="77" t="e">
        <f t="shared" si="4"/>
        <v>#DIV/0!</v>
      </c>
      <c r="AA45" s="77" t="e">
        <f t="shared" si="5"/>
        <v>#DIV/0!</v>
      </c>
      <c r="AB45" s="77" t="e">
        <f t="shared" si="6"/>
        <v>#DIV/0!</v>
      </c>
      <c r="AC45" s="77" t="e">
        <f t="shared" si="7"/>
        <v>#DIV/0!</v>
      </c>
      <c r="AD45" s="77" t="e">
        <f t="shared" si="8"/>
        <v>#DIV/0!</v>
      </c>
      <c r="AE45" s="77" t="e">
        <f t="shared" si="9"/>
        <v>#DIV/0!</v>
      </c>
      <c r="AF45" s="77" t="e">
        <f t="shared" si="10"/>
        <v>#DIV/0!</v>
      </c>
      <c r="AG45" s="77" t="e">
        <f t="shared" si="11"/>
        <v>#DIV/0!</v>
      </c>
      <c r="AH45" s="32"/>
      <c r="AI45" s="32"/>
      <c r="AJ45" s="52">
        <f>'C-SSA database'!$K$27</f>
        <v>143.80000000000001</v>
      </c>
      <c r="AK45" s="52">
        <f>'C-SSA database'!$K$73</f>
        <v>31.97</v>
      </c>
      <c r="AL45" s="52">
        <f>'C-SSA database'!$K$116</f>
        <v>319.67</v>
      </c>
      <c r="AM45" s="53">
        <f>'C-SSA database'!$K$30</f>
        <v>2.0735000000000001</v>
      </c>
      <c r="AN45" s="54">
        <f>'C-SSA database'!$K$76</f>
        <v>0.31040000000000001</v>
      </c>
      <c r="AO45" s="54">
        <f>'C-SSA database'!$K$119</f>
        <v>3.1040000000000001</v>
      </c>
      <c r="AP45" s="55">
        <f>'C-SSA database'!$K$33</f>
        <v>0.54279999999999995</v>
      </c>
      <c r="AQ45" s="52">
        <f>'C-SSA database'!$K$79</f>
        <v>2.0799999999999999E-2</v>
      </c>
      <c r="AR45" s="52">
        <f>'C-SSA database'!$K$122</f>
        <v>0.20799999999999999</v>
      </c>
      <c r="AS45" s="56">
        <f>'C-SSA database'!$K$36</f>
        <v>8.83</v>
      </c>
      <c r="AT45" s="56">
        <f>'C-SSA database'!$K$82</f>
        <v>1.17</v>
      </c>
      <c r="AU45" s="54">
        <f>'C-SSA database'!$K$125</f>
        <v>11.7</v>
      </c>
      <c r="AV45" s="55">
        <f>'C-SSA database'!$K$39</f>
        <v>2.5034770514603618E-2</v>
      </c>
      <c r="AW45" s="55">
        <f>'C-SSA database'!$K$85</f>
        <v>3.9E-2</v>
      </c>
      <c r="AX45" s="55">
        <f>'C-SSA database'!$K$128</f>
        <v>0.39</v>
      </c>
      <c r="AY45" s="53">
        <f>'C-SSA database'!$K$42</f>
        <v>6.6012000000000004</v>
      </c>
      <c r="AZ45" s="53">
        <f>'C-SSA database'!$K$88</f>
        <v>12.121</v>
      </c>
      <c r="BA45" s="53">
        <f>'C-SSA database'!$K$131</f>
        <v>121.212</v>
      </c>
      <c r="BB45" s="55">
        <f>'C-SSA database'!$K$45</f>
        <v>2.6029411764705887E-3</v>
      </c>
      <c r="BC45" s="55">
        <f>'C-SSA database'!$K$91</f>
        <v>2.2058823529411765E-4</v>
      </c>
      <c r="BD45" s="57">
        <f>'C-SSA database'!$K$134</f>
        <v>2.2058823529411769E-3</v>
      </c>
      <c r="BE45" s="53">
        <f>'C-SSA database'!$K$48</f>
        <v>35137</v>
      </c>
      <c r="BF45" s="54">
        <f>'C-SSA database'!$K$94</f>
        <v>7249</v>
      </c>
      <c r="BG45" s="53">
        <f>'C-SSA database'!$K$137</f>
        <v>72490</v>
      </c>
      <c r="BH45" s="57">
        <f>'C-SSA database'!$K$51</f>
        <v>2.1269999999999998</v>
      </c>
      <c r="BI45" s="55">
        <f>'C-SSA database'!$K$97</f>
        <v>6.2960000000000002E-2</v>
      </c>
      <c r="BJ45" s="57">
        <f>'C-SSA database'!$K$140</f>
        <v>0.62960000000000005</v>
      </c>
      <c r="BK45" s="53">
        <f>'C-SSA database'!$K$54</f>
        <v>2.4252336448598128E-3</v>
      </c>
      <c r="BL45" s="54">
        <f>'C-SSA database'!$K$100</f>
        <v>2.2009345794392521E-3</v>
      </c>
      <c r="BM45" s="53">
        <f>'C-SSA database'!$K$143</f>
        <v>2.200934579439252E-2</v>
      </c>
      <c r="BN45" s="57">
        <f>'C-SSA database'!$K$57</f>
        <v>1863.5</v>
      </c>
      <c r="BO45" s="57">
        <f>'C-SSA database'!$K$103</f>
        <v>328.08</v>
      </c>
      <c r="BP45" s="57">
        <f>'C-SSA database'!$K$146</f>
        <v>3280.8</v>
      </c>
      <c r="BQ45" s="53">
        <f>'C-SSA database'!$K$60</f>
        <v>16.806999999999999</v>
      </c>
      <c r="BR45" s="53">
        <f>'C-SSA database'!$K$106</f>
        <v>26.26</v>
      </c>
      <c r="BS45" s="53">
        <f>'C-SSA database'!$K$149</f>
        <v>262.61</v>
      </c>
    </row>
    <row r="46" spans="1:71" x14ac:dyDescent="0.2">
      <c r="A46" s="32"/>
      <c r="B46" s="32"/>
      <c r="C46" s="32"/>
      <c r="D46" s="32"/>
      <c r="E46" s="32"/>
      <c r="F46" s="32"/>
      <c r="G46" s="32"/>
      <c r="H46" s="32"/>
      <c r="I46" s="32"/>
      <c r="J46" s="32"/>
      <c r="K46" s="32"/>
      <c r="L46" s="32"/>
      <c r="M46" s="32"/>
      <c r="N46" s="32"/>
      <c r="O46" s="32"/>
      <c r="P46" s="32"/>
      <c r="Q46" s="32"/>
      <c r="R46" s="50" t="e">
        <f t="shared" si="15"/>
        <v>#DIV/0!</v>
      </c>
      <c r="S46" s="50" t="e">
        <f t="shared" si="16"/>
        <v>#DIV/0!</v>
      </c>
      <c r="T46" s="50" t="e">
        <f t="shared" si="17"/>
        <v>#DIV/0!</v>
      </c>
      <c r="U46" s="32"/>
      <c r="V46" s="77" t="e">
        <f t="shared" si="0"/>
        <v>#DIV/0!</v>
      </c>
      <c r="W46" s="77" t="e">
        <f t="shared" si="1"/>
        <v>#DIV/0!</v>
      </c>
      <c r="X46" s="77" t="e">
        <f t="shared" si="2"/>
        <v>#DIV/0!</v>
      </c>
      <c r="Y46" s="77" t="e">
        <f t="shared" si="3"/>
        <v>#DIV/0!</v>
      </c>
      <c r="Z46" s="77" t="e">
        <f t="shared" si="4"/>
        <v>#DIV/0!</v>
      </c>
      <c r="AA46" s="77" t="e">
        <f t="shared" si="5"/>
        <v>#DIV/0!</v>
      </c>
      <c r="AB46" s="77" t="e">
        <f t="shared" si="6"/>
        <v>#DIV/0!</v>
      </c>
      <c r="AC46" s="77" t="e">
        <f t="shared" si="7"/>
        <v>#DIV/0!</v>
      </c>
      <c r="AD46" s="77" t="e">
        <f t="shared" si="8"/>
        <v>#DIV/0!</v>
      </c>
      <c r="AE46" s="77" t="e">
        <f t="shared" si="9"/>
        <v>#DIV/0!</v>
      </c>
      <c r="AF46" s="77" t="e">
        <f t="shared" si="10"/>
        <v>#DIV/0!</v>
      </c>
      <c r="AG46" s="77" t="e">
        <f t="shared" si="11"/>
        <v>#DIV/0!</v>
      </c>
      <c r="AH46" s="32"/>
      <c r="AI46" s="32"/>
      <c r="AJ46" s="52">
        <f>'C-SSA database'!$K$27</f>
        <v>143.80000000000001</v>
      </c>
      <c r="AK46" s="52">
        <f>'C-SSA database'!$K$73</f>
        <v>31.97</v>
      </c>
      <c r="AL46" s="52">
        <f>'C-SSA database'!$K$116</f>
        <v>319.67</v>
      </c>
      <c r="AM46" s="53">
        <f>'C-SSA database'!$K$30</f>
        <v>2.0735000000000001</v>
      </c>
      <c r="AN46" s="54">
        <f>'C-SSA database'!$K$76</f>
        <v>0.31040000000000001</v>
      </c>
      <c r="AO46" s="54">
        <f>'C-SSA database'!$K$119</f>
        <v>3.1040000000000001</v>
      </c>
      <c r="AP46" s="55">
        <f>'C-SSA database'!$K$33</f>
        <v>0.54279999999999995</v>
      </c>
      <c r="AQ46" s="52">
        <f>'C-SSA database'!$K$79</f>
        <v>2.0799999999999999E-2</v>
      </c>
      <c r="AR46" s="52">
        <f>'C-SSA database'!$K$122</f>
        <v>0.20799999999999999</v>
      </c>
      <c r="AS46" s="56">
        <f>'C-SSA database'!$K$36</f>
        <v>8.83</v>
      </c>
      <c r="AT46" s="56">
        <f>'C-SSA database'!$K$82</f>
        <v>1.17</v>
      </c>
      <c r="AU46" s="54">
        <f>'C-SSA database'!$K$125</f>
        <v>11.7</v>
      </c>
      <c r="AV46" s="55">
        <f>'C-SSA database'!$K$39</f>
        <v>2.5034770514603618E-2</v>
      </c>
      <c r="AW46" s="55">
        <f>'C-SSA database'!$K$85</f>
        <v>3.9E-2</v>
      </c>
      <c r="AX46" s="55">
        <f>'C-SSA database'!$K$128</f>
        <v>0.39</v>
      </c>
      <c r="AY46" s="53">
        <f>'C-SSA database'!$K$42</f>
        <v>6.6012000000000004</v>
      </c>
      <c r="AZ46" s="53">
        <f>'C-SSA database'!$K$88</f>
        <v>12.121</v>
      </c>
      <c r="BA46" s="53">
        <f>'C-SSA database'!$K$131</f>
        <v>121.212</v>
      </c>
      <c r="BB46" s="55">
        <f>'C-SSA database'!$K$45</f>
        <v>2.6029411764705887E-3</v>
      </c>
      <c r="BC46" s="55">
        <f>'C-SSA database'!$K$91</f>
        <v>2.2058823529411765E-4</v>
      </c>
      <c r="BD46" s="57">
        <f>'C-SSA database'!$K$134</f>
        <v>2.2058823529411769E-3</v>
      </c>
      <c r="BE46" s="53">
        <f>'C-SSA database'!$K$48</f>
        <v>35137</v>
      </c>
      <c r="BF46" s="54">
        <f>'C-SSA database'!$K$94</f>
        <v>7249</v>
      </c>
      <c r="BG46" s="53">
        <f>'C-SSA database'!$K$137</f>
        <v>72490</v>
      </c>
      <c r="BH46" s="57">
        <f>'C-SSA database'!$K$51</f>
        <v>2.1269999999999998</v>
      </c>
      <c r="BI46" s="55">
        <f>'C-SSA database'!$K$97</f>
        <v>6.2960000000000002E-2</v>
      </c>
      <c r="BJ46" s="57">
        <f>'C-SSA database'!$K$140</f>
        <v>0.62960000000000005</v>
      </c>
      <c r="BK46" s="53">
        <f>'C-SSA database'!$K$54</f>
        <v>2.4252336448598128E-3</v>
      </c>
      <c r="BL46" s="54">
        <f>'C-SSA database'!$K$100</f>
        <v>2.2009345794392521E-3</v>
      </c>
      <c r="BM46" s="53">
        <f>'C-SSA database'!$K$143</f>
        <v>2.200934579439252E-2</v>
      </c>
      <c r="BN46" s="57">
        <f>'C-SSA database'!$K$57</f>
        <v>1863.5</v>
      </c>
      <c r="BO46" s="57">
        <f>'C-SSA database'!$K$103</f>
        <v>328.08</v>
      </c>
      <c r="BP46" s="57">
        <f>'C-SSA database'!$K$146</f>
        <v>3280.8</v>
      </c>
      <c r="BQ46" s="53">
        <f>'C-SSA database'!$K$60</f>
        <v>16.806999999999999</v>
      </c>
      <c r="BR46" s="53">
        <f>'C-SSA database'!$K$106</f>
        <v>26.26</v>
      </c>
      <c r="BS46" s="53">
        <f>'C-SSA database'!$K$149</f>
        <v>262.61</v>
      </c>
    </row>
    <row r="47" spans="1:71" x14ac:dyDescent="0.2">
      <c r="A47" s="32"/>
      <c r="B47" s="32"/>
      <c r="C47" s="32"/>
      <c r="D47" s="32"/>
      <c r="E47" s="32"/>
      <c r="F47" s="32"/>
      <c r="G47" s="32"/>
      <c r="H47" s="32"/>
      <c r="I47" s="32"/>
      <c r="J47" s="32"/>
      <c r="K47" s="32"/>
      <c r="L47" s="32"/>
      <c r="M47" s="32"/>
      <c r="N47" s="32"/>
      <c r="O47" s="32"/>
      <c r="P47" s="32"/>
      <c r="Q47" s="32"/>
      <c r="R47" s="50" t="e">
        <f t="shared" si="15"/>
        <v>#DIV/0!</v>
      </c>
      <c r="S47" s="50" t="e">
        <f t="shared" si="16"/>
        <v>#DIV/0!</v>
      </c>
      <c r="T47" s="50" t="e">
        <f t="shared" si="17"/>
        <v>#DIV/0!</v>
      </c>
      <c r="U47" s="32"/>
      <c r="V47" s="77" t="e">
        <f t="shared" si="0"/>
        <v>#DIV/0!</v>
      </c>
      <c r="W47" s="77" t="e">
        <f t="shared" si="1"/>
        <v>#DIV/0!</v>
      </c>
      <c r="X47" s="77" t="e">
        <f t="shared" si="2"/>
        <v>#DIV/0!</v>
      </c>
      <c r="Y47" s="77" t="e">
        <f t="shared" si="3"/>
        <v>#DIV/0!</v>
      </c>
      <c r="Z47" s="77" t="e">
        <f t="shared" si="4"/>
        <v>#DIV/0!</v>
      </c>
      <c r="AA47" s="77" t="e">
        <f t="shared" si="5"/>
        <v>#DIV/0!</v>
      </c>
      <c r="AB47" s="77" t="e">
        <f t="shared" si="6"/>
        <v>#DIV/0!</v>
      </c>
      <c r="AC47" s="77" t="e">
        <f t="shared" si="7"/>
        <v>#DIV/0!</v>
      </c>
      <c r="AD47" s="77" t="e">
        <f t="shared" si="8"/>
        <v>#DIV/0!</v>
      </c>
      <c r="AE47" s="77" t="e">
        <f t="shared" si="9"/>
        <v>#DIV/0!</v>
      </c>
      <c r="AF47" s="77" t="e">
        <f t="shared" si="10"/>
        <v>#DIV/0!</v>
      </c>
      <c r="AG47" s="77" t="e">
        <f t="shared" si="11"/>
        <v>#DIV/0!</v>
      </c>
      <c r="AH47" s="32"/>
      <c r="AI47" s="32"/>
      <c r="AJ47" s="52">
        <f>'C-SSA database'!$K$27</f>
        <v>143.80000000000001</v>
      </c>
      <c r="AK47" s="52">
        <f>'C-SSA database'!$K$73</f>
        <v>31.97</v>
      </c>
      <c r="AL47" s="52">
        <f>'C-SSA database'!$K$116</f>
        <v>319.67</v>
      </c>
      <c r="AM47" s="53">
        <f>'C-SSA database'!$K$30</f>
        <v>2.0735000000000001</v>
      </c>
      <c r="AN47" s="54">
        <f>'C-SSA database'!$K$76</f>
        <v>0.31040000000000001</v>
      </c>
      <c r="AO47" s="54">
        <f>'C-SSA database'!$K$119</f>
        <v>3.1040000000000001</v>
      </c>
      <c r="AP47" s="55">
        <f>'C-SSA database'!$K$33</f>
        <v>0.54279999999999995</v>
      </c>
      <c r="AQ47" s="52">
        <f>'C-SSA database'!$K$79</f>
        <v>2.0799999999999999E-2</v>
      </c>
      <c r="AR47" s="52">
        <f>'C-SSA database'!$K$122</f>
        <v>0.20799999999999999</v>
      </c>
      <c r="AS47" s="56">
        <f>'C-SSA database'!$K$36</f>
        <v>8.83</v>
      </c>
      <c r="AT47" s="56">
        <f>'C-SSA database'!$K$82</f>
        <v>1.17</v>
      </c>
      <c r="AU47" s="54">
        <f>'C-SSA database'!$K$125</f>
        <v>11.7</v>
      </c>
      <c r="AV47" s="55">
        <f>'C-SSA database'!$K$39</f>
        <v>2.5034770514603618E-2</v>
      </c>
      <c r="AW47" s="55">
        <f>'C-SSA database'!$K$85</f>
        <v>3.9E-2</v>
      </c>
      <c r="AX47" s="55">
        <f>'C-SSA database'!$K$128</f>
        <v>0.39</v>
      </c>
      <c r="AY47" s="53">
        <f>'C-SSA database'!$K$42</f>
        <v>6.6012000000000004</v>
      </c>
      <c r="AZ47" s="53">
        <f>'C-SSA database'!$K$88</f>
        <v>12.121</v>
      </c>
      <c r="BA47" s="53">
        <f>'C-SSA database'!$K$131</f>
        <v>121.212</v>
      </c>
      <c r="BB47" s="55">
        <f>'C-SSA database'!$K$45</f>
        <v>2.6029411764705887E-3</v>
      </c>
      <c r="BC47" s="55">
        <f>'C-SSA database'!$K$91</f>
        <v>2.2058823529411765E-4</v>
      </c>
      <c r="BD47" s="57">
        <f>'C-SSA database'!$K$134</f>
        <v>2.2058823529411769E-3</v>
      </c>
      <c r="BE47" s="53">
        <f>'C-SSA database'!$K$48</f>
        <v>35137</v>
      </c>
      <c r="BF47" s="54">
        <f>'C-SSA database'!$K$94</f>
        <v>7249</v>
      </c>
      <c r="BG47" s="53">
        <f>'C-SSA database'!$K$137</f>
        <v>72490</v>
      </c>
      <c r="BH47" s="57">
        <f>'C-SSA database'!$K$51</f>
        <v>2.1269999999999998</v>
      </c>
      <c r="BI47" s="55">
        <f>'C-SSA database'!$K$97</f>
        <v>6.2960000000000002E-2</v>
      </c>
      <c r="BJ47" s="57">
        <f>'C-SSA database'!$K$140</f>
        <v>0.62960000000000005</v>
      </c>
      <c r="BK47" s="53">
        <f>'C-SSA database'!$K$54</f>
        <v>2.4252336448598128E-3</v>
      </c>
      <c r="BL47" s="54">
        <f>'C-SSA database'!$K$100</f>
        <v>2.2009345794392521E-3</v>
      </c>
      <c r="BM47" s="53">
        <f>'C-SSA database'!$K$143</f>
        <v>2.200934579439252E-2</v>
      </c>
      <c r="BN47" s="57">
        <f>'C-SSA database'!$K$57</f>
        <v>1863.5</v>
      </c>
      <c r="BO47" s="57">
        <f>'C-SSA database'!$K$103</f>
        <v>328.08</v>
      </c>
      <c r="BP47" s="57">
        <f>'C-SSA database'!$K$146</f>
        <v>3280.8</v>
      </c>
      <c r="BQ47" s="53">
        <f>'C-SSA database'!$K$60</f>
        <v>16.806999999999999</v>
      </c>
      <c r="BR47" s="53">
        <f>'C-SSA database'!$K$106</f>
        <v>26.26</v>
      </c>
      <c r="BS47" s="53">
        <f>'C-SSA database'!$K$149</f>
        <v>262.61</v>
      </c>
    </row>
    <row r="48" spans="1:71" x14ac:dyDescent="0.2">
      <c r="A48" s="32"/>
      <c r="B48" s="32"/>
      <c r="C48" s="32"/>
      <c r="D48" s="32"/>
      <c r="E48" s="32"/>
      <c r="F48" s="32"/>
      <c r="G48" s="32"/>
      <c r="H48" s="32"/>
      <c r="I48" s="32"/>
      <c r="J48" s="32"/>
      <c r="K48" s="32"/>
      <c r="L48" s="32"/>
      <c r="M48" s="32"/>
      <c r="N48" s="32"/>
      <c r="O48" s="32"/>
      <c r="P48" s="32"/>
      <c r="Q48" s="32"/>
      <c r="R48" s="50" t="e">
        <f t="shared" si="15"/>
        <v>#DIV/0!</v>
      </c>
      <c r="S48" s="50" t="e">
        <f t="shared" si="16"/>
        <v>#DIV/0!</v>
      </c>
      <c r="T48" s="50" t="e">
        <f t="shared" si="17"/>
        <v>#DIV/0!</v>
      </c>
      <c r="U48" s="32"/>
      <c r="V48" s="77" t="e">
        <f t="shared" si="0"/>
        <v>#DIV/0!</v>
      </c>
      <c r="W48" s="77" t="e">
        <f t="shared" si="1"/>
        <v>#DIV/0!</v>
      </c>
      <c r="X48" s="77" t="e">
        <f t="shared" si="2"/>
        <v>#DIV/0!</v>
      </c>
      <c r="Y48" s="77" t="e">
        <f t="shared" si="3"/>
        <v>#DIV/0!</v>
      </c>
      <c r="Z48" s="77" t="e">
        <f t="shared" si="4"/>
        <v>#DIV/0!</v>
      </c>
      <c r="AA48" s="77" t="e">
        <f t="shared" si="5"/>
        <v>#DIV/0!</v>
      </c>
      <c r="AB48" s="77" t="e">
        <f t="shared" si="6"/>
        <v>#DIV/0!</v>
      </c>
      <c r="AC48" s="77" t="e">
        <f t="shared" si="7"/>
        <v>#DIV/0!</v>
      </c>
      <c r="AD48" s="77" t="e">
        <f t="shared" si="8"/>
        <v>#DIV/0!</v>
      </c>
      <c r="AE48" s="77" t="e">
        <f t="shared" si="9"/>
        <v>#DIV/0!</v>
      </c>
      <c r="AF48" s="77" t="e">
        <f t="shared" si="10"/>
        <v>#DIV/0!</v>
      </c>
      <c r="AG48" s="77" t="e">
        <f t="shared" si="11"/>
        <v>#DIV/0!</v>
      </c>
      <c r="AH48" s="32"/>
      <c r="AI48" s="32"/>
      <c r="AJ48" s="52">
        <f>'C-SSA database'!$K$27</f>
        <v>143.80000000000001</v>
      </c>
      <c r="AK48" s="52">
        <f>'C-SSA database'!$K$73</f>
        <v>31.97</v>
      </c>
      <c r="AL48" s="52">
        <f>'C-SSA database'!$K$116</f>
        <v>319.67</v>
      </c>
      <c r="AM48" s="53">
        <f>'C-SSA database'!$K$30</f>
        <v>2.0735000000000001</v>
      </c>
      <c r="AN48" s="54">
        <f>'C-SSA database'!$K$76</f>
        <v>0.31040000000000001</v>
      </c>
      <c r="AO48" s="54">
        <f>'C-SSA database'!$K$119</f>
        <v>3.1040000000000001</v>
      </c>
      <c r="AP48" s="55">
        <f>'C-SSA database'!$K$33</f>
        <v>0.54279999999999995</v>
      </c>
      <c r="AQ48" s="52">
        <f>'C-SSA database'!$K$79</f>
        <v>2.0799999999999999E-2</v>
      </c>
      <c r="AR48" s="52">
        <f>'C-SSA database'!$K$122</f>
        <v>0.20799999999999999</v>
      </c>
      <c r="AS48" s="56">
        <f>'C-SSA database'!$K$36</f>
        <v>8.83</v>
      </c>
      <c r="AT48" s="56">
        <f>'C-SSA database'!$K$82</f>
        <v>1.17</v>
      </c>
      <c r="AU48" s="54">
        <f>'C-SSA database'!$K$125</f>
        <v>11.7</v>
      </c>
      <c r="AV48" s="55">
        <f>'C-SSA database'!$K$39</f>
        <v>2.5034770514603618E-2</v>
      </c>
      <c r="AW48" s="55">
        <f>'C-SSA database'!$K$85</f>
        <v>3.9E-2</v>
      </c>
      <c r="AX48" s="55">
        <f>'C-SSA database'!$K$128</f>
        <v>0.39</v>
      </c>
      <c r="AY48" s="53">
        <f>'C-SSA database'!$K$42</f>
        <v>6.6012000000000004</v>
      </c>
      <c r="AZ48" s="53">
        <f>'C-SSA database'!$K$88</f>
        <v>12.121</v>
      </c>
      <c r="BA48" s="53">
        <f>'C-SSA database'!$K$131</f>
        <v>121.212</v>
      </c>
      <c r="BB48" s="55">
        <f>'C-SSA database'!$K$45</f>
        <v>2.6029411764705887E-3</v>
      </c>
      <c r="BC48" s="55">
        <f>'C-SSA database'!$K$91</f>
        <v>2.2058823529411765E-4</v>
      </c>
      <c r="BD48" s="57">
        <f>'C-SSA database'!$K$134</f>
        <v>2.2058823529411769E-3</v>
      </c>
      <c r="BE48" s="53">
        <f>'C-SSA database'!$K$48</f>
        <v>35137</v>
      </c>
      <c r="BF48" s="54">
        <f>'C-SSA database'!$K$94</f>
        <v>7249</v>
      </c>
      <c r="BG48" s="53">
        <f>'C-SSA database'!$K$137</f>
        <v>72490</v>
      </c>
      <c r="BH48" s="57">
        <f>'C-SSA database'!$K$51</f>
        <v>2.1269999999999998</v>
      </c>
      <c r="BI48" s="55">
        <f>'C-SSA database'!$K$97</f>
        <v>6.2960000000000002E-2</v>
      </c>
      <c r="BJ48" s="57">
        <f>'C-SSA database'!$K$140</f>
        <v>0.62960000000000005</v>
      </c>
      <c r="BK48" s="53">
        <f>'C-SSA database'!$K$54</f>
        <v>2.4252336448598128E-3</v>
      </c>
      <c r="BL48" s="54">
        <f>'C-SSA database'!$K$100</f>
        <v>2.2009345794392521E-3</v>
      </c>
      <c r="BM48" s="53">
        <f>'C-SSA database'!$K$143</f>
        <v>2.200934579439252E-2</v>
      </c>
      <c r="BN48" s="57">
        <f>'C-SSA database'!$K$57</f>
        <v>1863.5</v>
      </c>
      <c r="BO48" s="57">
        <f>'C-SSA database'!$K$103</f>
        <v>328.08</v>
      </c>
      <c r="BP48" s="57">
        <f>'C-SSA database'!$K$146</f>
        <v>3280.8</v>
      </c>
      <c r="BQ48" s="53">
        <f>'C-SSA database'!$K$60</f>
        <v>16.806999999999999</v>
      </c>
      <c r="BR48" s="53">
        <f>'C-SSA database'!$K$106</f>
        <v>26.26</v>
      </c>
      <c r="BS48" s="53">
        <f>'C-SSA database'!$K$149</f>
        <v>262.61</v>
      </c>
    </row>
    <row r="49" spans="1:71" x14ac:dyDescent="0.2">
      <c r="A49" s="32"/>
      <c r="B49" s="32"/>
      <c r="C49" s="32"/>
      <c r="D49" s="32"/>
      <c r="E49" s="32"/>
      <c r="F49" s="32"/>
      <c r="G49" s="32"/>
      <c r="H49" s="32"/>
      <c r="I49" s="32"/>
      <c r="J49" s="32"/>
      <c r="K49" s="32"/>
      <c r="L49" s="32"/>
      <c r="M49" s="32"/>
      <c r="N49" s="32"/>
      <c r="O49" s="32"/>
      <c r="P49" s="32"/>
      <c r="Q49" s="32"/>
      <c r="R49" s="50" t="e">
        <f t="shared" ref="R49:R56" si="18">($V49/AJ49)+($W49/AM49)+($X49/AP49)+($Y49/AS49)+($Z49/AV49)+($AA49/AY49)+($AB49/BB49)+($AC49/BE49)+($AD49/BH49)+($AE49/BK49)+($AF49/BN49)+($AG49/BQ49)</f>
        <v>#DIV/0!</v>
      </c>
      <c r="S49" s="50" t="e">
        <f t="shared" ref="S49:S56" si="19">($V49/AK49)+($W49/AN49)+($X49/AQ49)+($Y49/AT49)+($Z49/AW49)+($AA49/AZ49)+($AB49/BC49)+($AC49/BF49)+($AD49/BI49)+($AE49/BL49)+($AF49/BO49)+($AG49/BR49)</f>
        <v>#DIV/0!</v>
      </c>
      <c r="T49" s="50" t="e">
        <f t="shared" ref="T49:T56" si="20">($V49/AL49)+($W49/AO49)+($X49/AR49)+($Y49/AU49)+($Z49/AX49)+($AA49/BA49)+($AB49/BD49)+($AC49/BG49)+($AD49/BJ49)+($AE49/BM49)+($AF49/BP49)+($AG49/BS49)</f>
        <v>#DIV/0!</v>
      </c>
      <c r="U49" s="32"/>
      <c r="V49" s="77" t="e">
        <f t="shared" ref="V49:V56" si="21">$B49/$C49/100*D49</f>
        <v>#DIV/0!</v>
      </c>
      <c r="W49" s="77" t="e">
        <f t="shared" ref="W49:W56" si="22">$B49/$C49/100*E49</f>
        <v>#DIV/0!</v>
      </c>
      <c r="X49" s="77" t="e">
        <f t="shared" ref="X49:X56" si="23">$B49/$C49/100*F49</f>
        <v>#DIV/0!</v>
      </c>
      <c r="Y49" s="77" t="e">
        <f t="shared" ref="Y49:Y56" si="24">$B49/$C49/100*G49</f>
        <v>#DIV/0!</v>
      </c>
      <c r="Z49" s="77" t="e">
        <f t="shared" ref="Z49:Z56" si="25">$B49/$C49/100*H49</f>
        <v>#DIV/0!</v>
      </c>
      <c r="AA49" s="77" t="e">
        <f t="shared" ref="AA49:AA56" si="26">$B49/$C49/100*I49</f>
        <v>#DIV/0!</v>
      </c>
      <c r="AB49" s="77" t="e">
        <f t="shared" ref="AB49:AB56" si="27">$B49/$C49/100*J49</f>
        <v>#DIV/0!</v>
      </c>
      <c r="AC49" s="77" t="e">
        <f t="shared" ref="AC49:AC56" si="28">$B49/$C49/100*K49</f>
        <v>#DIV/0!</v>
      </c>
      <c r="AD49" s="77" t="e">
        <f t="shared" ref="AD49:AD56" si="29">$B49/$C49/100*L49</f>
        <v>#DIV/0!</v>
      </c>
      <c r="AE49" s="77" t="e">
        <f t="shared" ref="AE49:AE56" si="30">$B49/$C49/100*M49</f>
        <v>#DIV/0!</v>
      </c>
      <c r="AF49" s="77" t="e">
        <f t="shared" ref="AF49:AF56" si="31">$B49/$C49/100*O49</f>
        <v>#DIV/0!</v>
      </c>
      <c r="AG49" s="77" t="e">
        <f t="shared" ref="AG49:AG56" si="32">$B49/$C49/100*P49</f>
        <v>#DIV/0!</v>
      </c>
      <c r="AH49" s="32"/>
      <c r="AI49" s="32"/>
      <c r="AJ49" s="52">
        <f>'C-SSA database'!$K$27</f>
        <v>143.80000000000001</v>
      </c>
      <c r="AK49" s="52">
        <f>'C-SSA database'!$K$73</f>
        <v>31.97</v>
      </c>
      <c r="AL49" s="52">
        <f>'C-SSA database'!$K$116</f>
        <v>319.67</v>
      </c>
      <c r="AM49" s="53">
        <f>'C-SSA database'!$K$30</f>
        <v>2.0735000000000001</v>
      </c>
      <c r="AN49" s="54">
        <f>'C-SSA database'!$K$76</f>
        <v>0.31040000000000001</v>
      </c>
      <c r="AO49" s="54">
        <f>'C-SSA database'!$K$119</f>
        <v>3.1040000000000001</v>
      </c>
      <c r="AP49" s="55">
        <f>'C-SSA database'!$K$33</f>
        <v>0.54279999999999995</v>
      </c>
      <c r="AQ49" s="52">
        <f>'C-SSA database'!$K$79</f>
        <v>2.0799999999999999E-2</v>
      </c>
      <c r="AR49" s="52">
        <f>'C-SSA database'!$K$122</f>
        <v>0.20799999999999999</v>
      </c>
      <c r="AS49" s="56">
        <f>'C-SSA database'!$K$36</f>
        <v>8.83</v>
      </c>
      <c r="AT49" s="56">
        <f>'C-SSA database'!$K$82</f>
        <v>1.17</v>
      </c>
      <c r="AU49" s="54">
        <f>'C-SSA database'!$K$125</f>
        <v>11.7</v>
      </c>
      <c r="AV49" s="55">
        <f>'C-SSA database'!$K$39</f>
        <v>2.5034770514603618E-2</v>
      </c>
      <c r="AW49" s="55">
        <f>'C-SSA database'!$K$85</f>
        <v>3.9E-2</v>
      </c>
      <c r="AX49" s="55">
        <f>'C-SSA database'!$K$128</f>
        <v>0.39</v>
      </c>
      <c r="AY49" s="53">
        <f>'C-SSA database'!$K$42</f>
        <v>6.6012000000000004</v>
      </c>
      <c r="AZ49" s="53">
        <f>'C-SSA database'!$K$88</f>
        <v>12.121</v>
      </c>
      <c r="BA49" s="53">
        <f>'C-SSA database'!$K$131</f>
        <v>121.212</v>
      </c>
      <c r="BB49" s="55">
        <f>'C-SSA database'!$K$45</f>
        <v>2.6029411764705887E-3</v>
      </c>
      <c r="BC49" s="55">
        <f>'C-SSA database'!$K$91</f>
        <v>2.2058823529411765E-4</v>
      </c>
      <c r="BD49" s="57">
        <f>'C-SSA database'!$K$134</f>
        <v>2.2058823529411769E-3</v>
      </c>
      <c r="BE49" s="53">
        <f>'C-SSA database'!$K$48</f>
        <v>35137</v>
      </c>
      <c r="BF49" s="54">
        <f>'C-SSA database'!$K$94</f>
        <v>7249</v>
      </c>
      <c r="BG49" s="53">
        <f>'C-SSA database'!$K$137</f>
        <v>72490</v>
      </c>
      <c r="BH49" s="57">
        <f>'C-SSA database'!$K$51</f>
        <v>2.1269999999999998</v>
      </c>
      <c r="BI49" s="55">
        <f>'C-SSA database'!$K$97</f>
        <v>6.2960000000000002E-2</v>
      </c>
      <c r="BJ49" s="57">
        <f>'C-SSA database'!$K$140</f>
        <v>0.62960000000000005</v>
      </c>
      <c r="BK49" s="53">
        <f>'C-SSA database'!$K$54</f>
        <v>2.4252336448598128E-3</v>
      </c>
      <c r="BL49" s="54">
        <f>'C-SSA database'!$K$100</f>
        <v>2.2009345794392521E-3</v>
      </c>
      <c r="BM49" s="53">
        <f>'C-SSA database'!$K$143</f>
        <v>2.200934579439252E-2</v>
      </c>
      <c r="BN49" s="57">
        <f>'C-SSA database'!$K$57</f>
        <v>1863.5</v>
      </c>
      <c r="BO49" s="57">
        <f>'C-SSA database'!$K$103</f>
        <v>328.08</v>
      </c>
      <c r="BP49" s="57">
        <f>'C-SSA database'!$K$146</f>
        <v>3280.8</v>
      </c>
      <c r="BQ49" s="53">
        <f>'C-SSA database'!$K$60</f>
        <v>16.806999999999999</v>
      </c>
      <c r="BR49" s="53">
        <f>'C-SSA database'!$K$106</f>
        <v>26.26</v>
      </c>
      <c r="BS49" s="53">
        <f>'C-SSA database'!$K$149</f>
        <v>262.61</v>
      </c>
    </row>
    <row r="50" spans="1:71" x14ac:dyDescent="0.2">
      <c r="A50" s="32"/>
      <c r="B50" s="32"/>
      <c r="C50" s="32"/>
      <c r="D50" s="32"/>
      <c r="E50" s="32"/>
      <c r="F50" s="32"/>
      <c r="G50" s="32"/>
      <c r="H50" s="32"/>
      <c r="I50" s="32"/>
      <c r="J50" s="32"/>
      <c r="K50" s="32"/>
      <c r="L50" s="32"/>
      <c r="M50" s="32"/>
      <c r="N50" s="32"/>
      <c r="O50" s="32"/>
      <c r="P50" s="32"/>
      <c r="Q50" s="32"/>
      <c r="R50" s="50" t="e">
        <f t="shared" si="18"/>
        <v>#DIV/0!</v>
      </c>
      <c r="S50" s="50" t="e">
        <f t="shared" si="19"/>
        <v>#DIV/0!</v>
      </c>
      <c r="T50" s="50" t="e">
        <f t="shared" si="20"/>
        <v>#DIV/0!</v>
      </c>
      <c r="U50" s="32"/>
      <c r="V50" s="77" t="e">
        <f t="shared" si="21"/>
        <v>#DIV/0!</v>
      </c>
      <c r="W50" s="77" t="e">
        <f t="shared" si="22"/>
        <v>#DIV/0!</v>
      </c>
      <c r="X50" s="77" t="e">
        <f t="shared" si="23"/>
        <v>#DIV/0!</v>
      </c>
      <c r="Y50" s="77" t="e">
        <f t="shared" si="24"/>
        <v>#DIV/0!</v>
      </c>
      <c r="Z50" s="77" t="e">
        <f t="shared" si="25"/>
        <v>#DIV/0!</v>
      </c>
      <c r="AA50" s="77" t="e">
        <f t="shared" si="26"/>
        <v>#DIV/0!</v>
      </c>
      <c r="AB50" s="77" t="e">
        <f t="shared" si="27"/>
        <v>#DIV/0!</v>
      </c>
      <c r="AC50" s="77" t="e">
        <f t="shared" si="28"/>
        <v>#DIV/0!</v>
      </c>
      <c r="AD50" s="77" t="e">
        <f t="shared" si="29"/>
        <v>#DIV/0!</v>
      </c>
      <c r="AE50" s="77" t="e">
        <f t="shared" si="30"/>
        <v>#DIV/0!</v>
      </c>
      <c r="AF50" s="77" t="e">
        <f t="shared" si="31"/>
        <v>#DIV/0!</v>
      </c>
      <c r="AG50" s="77" t="e">
        <f t="shared" si="32"/>
        <v>#DIV/0!</v>
      </c>
      <c r="AH50" s="32"/>
      <c r="AI50" s="32"/>
      <c r="AJ50" s="52">
        <f>'C-SSA database'!$K$27</f>
        <v>143.80000000000001</v>
      </c>
      <c r="AK50" s="52">
        <f>'C-SSA database'!$K$73</f>
        <v>31.97</v>
      </c>
      <c r="AL50" s="52">
        <f>'C-SSA database'!$K$116</f>
        <v>319.67</v>
      </c>
      <c r="AM50" s="53">
        <f>'C-SSA database'!$K$30</f>
        <v>2.0735000000000001</v>
      </c>
      <c r="AN50" s="54">
        <f>'C-SSA database'!$K$76</f>
        <v>0.31040000000000001</v>
      </c>
      <c r="AO50" s="54">
        <f>'C-SSA database'!$K$119</f>
        <v>3.1040000000000001</v>
      </c>
      <c r="AP50" s="55">
        <f>'C-SSA database'!$K$33</f>
        <v>0.54279999999999995</v>
      </c>
      <c r="AQ50" s="52">
        <f>'C-SSA database'!$K$79</f>
        <v>2.0799999999999999E-2</v>
      </c>
      <c r="AR50" s="52">
        <f>'C-SSA database'!$K$122</f>
        <v>0.20799999999999999</v>
      </c>
      <c r="AS50" s="56">
        <f>'C-SSA database'!$K$36</f>
        <v>8.83</v>
      </c>
      <c r="AT50" s="56">
        <f>'C-SSA database'!$K$82</f>
        <v>1.17</v>
      </c>
      <c r="AU50" s="54">
        <f>'C-SSA database'!$K$125</f>
        <v>11.7</v>
      </c>
      <c r="AV50" s="55">
        <f>'C-SSA database'!$K$39</f>
        <v>2.5034770514603618E-2</v>
      </c>
      <c r="AW50" s="55">
        <f>'C-SSA database'!$K$85</f>
        <v>3.9E-2</v>
      </c>
      <c r="AX50" s="55">
        <f>'C-SSA database'!$K$128</f>
        <v>0.39</v>
      </c>
      <c r="AY50" s="53">
        <f>'C-SSA database'!$K$42</f>
        <v>6.6012000000000004</v>
      </c>
      <c r="AZ50" s="53">
        <f>'C-SSA database'!$K$88</f>
        <v>12.121</v>
      </c>
      <c r="BA50" s="53">
        <f>'C-SSA database'!$K$131</f>
        <v>121.212</v>
      </c>
      <c r="BB50" s="55">
        <f>'C-SSA database'!$K$45</f>
        <v>2.6029411764705887E-3</v>
      </c>
      <c r="BC50" s="55">
        <f>'C-SSA database'!$K$91</f>
        <v>2.2058823529411765E-4</v>
      </c>
      <c r="BD50" s="57">
        <f>'C-SSA database'!$K$134</f>
        <v>2.2058823529411769E-3</v>
      </c>
      <c r="BE50" s="53">
        <f>'C-SSA database'!$K$48</f>
        <v>35137</v>
      </c>
      <c r="BF50" s="54">
        <f>'C-SSA database'!$K$94</f>
        <v>7249</v>
      </c>
      <c r="BG50" s="53">
        <f>'C-SSA database'!$K$137</f>
        <v>72490</v>
      </c>
      <c r="BH50" s="57">
        <f>'C-SSA database'!$K$51</f>
        <v>2.1269999999999998</v>
      </c>
      <c r="BI50" s="55">
        <f>'C-SSA database'!$K$97</f>
        <v>6.2960000000000002E-2</v>
      </c>
      <c r="BJ50" s="57">
        <f>'C-SSA database'!$K$140</f>
        <v>0.62960000000000005</v>
      </c>
      <c r="BK50" s="53">
        <f>'C-SSA database'!$K$54</f>
        <v>2.4252336448598128E-3</v>
      </c>
      <c r="BL50" s="54">
        <f>'C-SSA database'!$K$100</f>
        <v>2.2009345794392521E-3</v>
      </c>
      <c r="BM50" s="53">
        <f>'C-SSA database'!$K$143</f>
        <v>2.200934579439252E-2</v>
      </c>
      <c r="BN50" s="57">
        <f>'C-SSA database'!$K$57</f>
        <v>1863.5</v>
      </c>
      <c r="BO50" s="57">
        <f>'C-SSA database'!$K$103</f>
        <v>328.08</v>
      </c>
      <c r="BP50" s="57">
        <f>'C-SSA database'!$K$146</f>
        <v>3280.8</v>
      </c>
      <c r="BQ50" s="53">
        <f>'C-SSA database'!$K$60</f>
        <v>16.806999999999999</v>
      </c>
      <c r="BR50" s="53">
        <f>'C-SSA database'!$K$106</f>
        <v>26.26</v>
      </c>
      <c r="BS50" s="53">
        <f>'C-SSA database'!$K$149</f>
        <v>262.61</v>
      </c>
    </row>
    <row r="51" spans="1:71" x14ac:dyDescent="0.2">
      <c r="A51" s="32"/>
      <c r="B51" s="32"/>
      <c r="C51" s="32"/>
      <c r="D51" s="32"/>
      <c r="E51" s="32"/>
      <c r="F51" s="32"/>
      <c r="G51" s="32"/>
      <c r="H51" s="32"/>
      <c r="I51" s="32"/>
      <c r="J51" s="32"/>
      <c r="K51" s="32"/>
      <c r="L51" s="32"/>
      <c r="M51" s="32"/>
      <c r="N51" s="32"/>
      <c r="O51" s="32"/>
      <c r="P51" s="32"/>
      <c r="Q51" s="32"/>
      <c r="R51" s="50" t="e">
        <f t="shared" si="18"/>
        <v>#DIV/0!</v>
      </c>
      <c r="S51" s="50" t="e">
        <f t="shared" si="19"/>
        <v>#DIV/0!</v>
      </c>
      <c r="T51" s="50" t="e">
        <f t="shared" si="20"/>
        <v>#DIV/0!</v>
      </c>
      <c r="U51" s="32"/>
      <c r="V51" s="77" t="e">
        <f t="shared" si="21"/>
        <v>#DIV/0!</v>
      </c>
      <c r="W51" s="77" t="e">
        <f t="shared" si="22"/>
        <v>#DIV/0!</v>
      </c>
      <c r="X51" s="77" t="e">
        <f t="shared" si="23"/>
        <v>#DIV/0!</v>
      </c>
      <c r="Y51" s="77" t="e">
        <f t="shared" si="24"/>
        <v>#DIV/0!</v>
      </c>
      <c r="Z51" s="77" t="e">
        <f t="shared" si="25"/>
        <v>#DIV/0!</v>
      </c>
      <c r="AA51" s="77" t="e">
        <f t="shared" si="26"/>
        <v>#DIV/0!</v>
      </c>
      <c r="AB51" s="77" t="e">
        <f t="shared" si="27"/>
        <v>#DIV/0!</v>
      </c>
      <c r="AC51" s="77" t="e">
        <f t="shared" si="28"/>
        <v>#DIV/0!</v>
      </c>
      <c r="AD51" s="77" t="e">
        <f t="shared" si="29"/>
        <v>#DIV/0!</v>
      </c>
      <c r="AE51" s="77" t="e">
        <f t="shared" si="30"/>
        <v>#DIV/0!</v>
      </c>
      <c r="AF51" s="77" t="e">
        <f t="shared" si="31"/>
        <v>#DIV/0!</v>
      </c>
      <c r="AG51" s="77" t="e">
        <f t="shared" si="32"/>
        <v>#DIV/0!</v>
      </c>
      <c r="AH51" s="32"/>
      <c r="AI51" s="32"/>
      <c r="AJ51" s="52">
        <f>'C-SSA database'!$K$27</f>
        <v>143.80000000000001</v>
      </c>
      <c r="AK51" s="52">
        <f>'C-SSA database'!$K$73</f>
        <v>31.97</v>
      </c>
      <c r="AL51" s="52">
        <f>'C-SSA database'!$K$116</f>
        <v>319.67</v>
      </c>
      <c r="AM51" s="53">
        <f>'C-SSA database'!$K$30</f>
        <v>2.0735000000000001</v>
      </c>
      <c r="AN51" s="54">
        <f>'C-SSA database'!$K$76</f>
        <v>0.31040000000000001</v>
      </c>
      <c r="AO51" s="54">
        <f>'C-SSA database'!$K$119</f>
        <v>3.1040000000000001</v>
      </c>
      <c r="AP51" s="55">
        <f>'C-SSA database'!$K$33</f>
        <v>0.54279999999999995</v>
      </c>
      <c r="AQ51" s="52">
        <f>'C-SSA database'!$K$79</f>
        <v>2.0799999999999999E-2</v>
      </c>
      <c r="AR51" s="52">
        <f>'C-SSA database'!$K$122</f>
        <v>0.20799999999999999</v>
      </c>
      <c r="AS51" s="56">
        <f>'C-SSA database'!$K$36</f>
        <v>8.83</v>
      </c>
      <c r="AT51" s="56">
        <f>'C-SSA database'!$K$82</f>
        <v>1.17</v>
      </c>
      <c r="AU51" s="54">
        <f>'C-SSA database'!$K$125</f>
        <v>11.7</v>
      </c>
      <c r="AV51" s="55">
        <f>'C-SSA database'!$K$39</f>
        <v>2.5034770514603618E-2</v>
      </c>
      <c r="AW51" s="55">
        <f>'C-SSA database'!$K$85</f>
        <v>3.9E-2</v>
      </c>
      <c r="AX51" s="55">
        <f>'C-SSA database'!$K$128</f>
        <v>0.39</v>
      </c>
      <c r="AY51" s="53">
        <f>'C-SSA database'!$K$42</f>
        <v>6.6012000000000004</v>
      </c>
      <c r="AZ51" s="53">
        <f>'C-SSA database'!$K$88</f>
        <v>12.121</v>
      </c>
      <c r="BA51" s="53">
        <f>'C-SSA database'!$K$131</f>
        <v>121.212</v>
      </c>
      <c r="BB51" s="55">
        <f>'C-SSA database'!$K$45</f>
        <v>2.6029411764705887E-3</v>
      </c>
      <c r="BC51" s="55">
        <f>'C-SSA database'!$K$91</f>
        <v>2.2058823529411765E-4</v>
      </c>
      <c r="BD51" s="57">
        <f>'C-SSA database'!$K$134</f>
        <v>2.2058823529411769E-3</v>
      </c>
      <c r="BE51" s="53">
        <f>'C-SSA database'!$K$48</f>
        <v>35137</v>
      </c>
      <c r="BF51" s="54">
        <f>'C-SSA database'!$K$94</f>
        <v>7249</v>
      </c>
      <c r="BG51" s="53">
        <f>'C-SSA database'!$K$137</f>
        <v>72490</v>
      </c>
      <c r="BH51" s="57">
        <f>'C-SSA database'!$K$51</f>
        <v>2.1269999999999998</v>
      </c>
      <c r="BI51" s="55">
        <f>'C-SSA database'!$K$97</f>
        <v>6.2960000000000002E-2</v>
      </c>
      <c r="BJ51" s="57">
        <f>'C-SSA database'!$K$140</f>
        <v>0.62960000000000005</v>
      </c>
      <c r="BK51" s="53">
        <f>'C-SSA database'!$K$54</f>
        <v>2.4252336448598128E-3</v>
      </c>
      <c r="BL51" s="54">
        <f>'C-SSA database'!$K$100</f>
        <v>2.2009345794392521E-3</v>
      </c>
      <c r="BM51" s="53">
        <f>'C-SSA database'!$K$143</f>
        <v>2.200934579439252E-2</v>
      </c>
      <c r="BN51" s="57">
        <f>'C-SSA database'!$K$57</f>
        <v>1863.5</v>
      </c>
      <c r="BO51" s="57">
        <f>'C-SSA database'!$K$103</f>
        <v>328.08</v>
      </c>
      <c r="BP51" s="57">
        <f>'C-SSA database'!$K$146</f>
        <v>3280.8</v>
      </c>
      <c r="BQ51" s="53">
        <f>'C-SSA database'!$K$60</f>
        <v>16.806999999999999</v>
      </c>
      <c r="BR51" s="53">
        <f>'C-SSA database'!$K$106</f>
        <v>26.26</v>
      </c>
      <c r="BS51" s="53">
        <f>'C-SSA database'!$K$149</f>
        <v>262.61</v>
      </c>
    </row>
    <row r="52" spans="1:71" x14ac:dyDescent="0.2">
      <c r="A52" s="32"/>
      <c r="B52" s="32"/>
      <c r="C52" s="32"/>
      <c r="D52" s="32"/>
      <c r="E52" s="32"/>
      <c r="F52" s="32"/>
      <c r="G52" s="32"/>
      <c r="H52" s="32"/>
      <c r="I52" s="32"/>
      <c r="J52" s="32"/>
      <c r="K52" s="32"/>
      <c r="L52" s="32"/>
      <c r="M52" s="32"/>
      <c r="N52" s="32"/>
      <c r="O52" s="32"/>
      <c r="P52" s="32"/>
      <c r="Q52" s="32"/>
      <c r="R52" s="50" t="e">
        <f t="shared" si="18"/>
        <v>#DIV/0!</v>
      </c>
      <c r="S52" s="50" t="e">
        <f t="shared" si="19"/>
        <v>#DIV/0!</v>
      </c>
      <c r="T52" s="50" t="e">
        <f t="shared" si="20"/>
        <v>#DIV/0!</v>
      </c>
      <c r="U52" s="32"/>
      <c r="V52" s="77" t="e">
        <f t="shared" si="21"/>
        <v>#DIV/0!</v>
      </c>
      <c r="W52" s="77" t="e">
        <f t="shared" si="22"/>
        <v>#DIV/0!</v>
      </c>
      <c r="X52" s="77" t="e">
        <f t="shared" si="23"/>
        <v>#DIV/0!</v>
      </c>
      <c r="Y52" s="77" t="e">
        <f t="shared" si="24"/>
        <v>#DIV/0!</v>
      </c>
      <c r="Z52" s="77" t="e">
        <f t="shared" si="25"/>
        <v>#DIV/0!</v>
      </c>
      <c r="AA52" s="77" t="e">
        <f t="shared" si="26"/>
        <v>#DIV/0!</v>
      </c>
      <c r="AB52" s="77" t="e">
        <f t="shared" si="27"/>
        <v>#DIV/0!</v>
      </c>
      <c r="AC52" s="77" t="e">
        <f t="shared" si="28"/>
        <v>#DIV/0!</v>
      </c>
      <c r="AD52" s="77" t="e">
        <f t="shared" si="29"/>
        <v>#DIV/0!</v>
      </c>
      <c r="AE52" s="77" t="e">
        <f t="shared" si="30"/>
        <v>#DIV/0!</v>
      </c>
      <c r="AF52" s="77" t="e">
        <f t="shared" si="31"/>
        <v>#DIV/0!</v>
      </c>
      <c r="AG52" s="77" t="e">
        <f t="shared" si="32"/>
        <v>#DIV/0!</v>
      </c>
      <c r="AH52" s="32"/>
      <c r="AI52" s="32"/>
      <c r="AJ52" s="52">
        <f>'C-SSA database'!$K$27</f>
        <v>143.80000000000001</v>
      </c>
      <c r="AK52" s="52">
        <f>'C-SSA database'!$K$73</f>
        <v>31.97</v>
      </c>
      <c r="AL52" s="52">
        <f>'C-SSA database'!$K$116</f>
        <v>319.67</v>
      </c>
      <c r="AM52" s="53">
        <f>'C-SSA database'!$K$30</f>
        <v>2.0735000000000001</v>
      </c>
      <c r="AN52" s="54">
        <f>'C-SSA database'!$K$76</f>
        <v>0.31040000000000001</v>
      </c>
      <c r="AO52" s="54">
        <f>'C-SSA database'!$K$119</f>
        <v>3.1040000000000001</v>
      </c>
      <c r="AP52" s="55">
        <f>'C-SSA database'!$K$33</f>
        <v>0.54279999999999995</v>
      </c>
      <c r="AQ52" s="52">
        <f>'C-SSA database'!$K$79</f>
        <v>2.0799999999999999E-2</v>
      </c>
      <c r="AR52" s="52">
        <f>'C-SSA database'!$K$122</f>
        <v>0.20799999999999999</v>
      </c>
      <c r="AS52" s="56">
        <f>'C-SSA database'!$K$36</f>
        <v>8.83</v>
      </c>
      <c r="AT52" s="56">
        <f>'C-SSA database'!$K$82</f>
        <v>1.17</v>
      </c>
      <c r="AU52" s="54">
        <f>'C-SSA database'!$K$125</f>
        <v>11.7</v>
      </c>
      <c r="AV52" s="55">
        <f>'C-SSA database'!$K$39</f>
        <v>2.5034770514603618E-2</v>
      </c>
      <c r="AW52" s="55">
        <f>'C-SSA database'!$K$85</f>
        <v>3.9E-2</v>
      </c>
      <c r="AX52" s="55">
        <f>'C-SSA database'!$K$128</f>
        <v>0.39</v>
      </c>
      <c r="AY52" s="53">
        <f>'C-SSA database'!$K$42</f>
        <v>6.6012000000000004</v>
      </c>
      <c r="AZ52" s="53">
        <f>'C-SSA database'!$K$88</f>
        <v>12.121</v>
      </c>
      <c r="BA52" s="53">
        <f>'C-SSA database'!$K$131</f>
        <v>121.212</v>
      </c>
      <c r="BB52" s="55">
        <f>'C-SSA database'!$K$45</f>
        <v>2.6029411764705887E-3</v>
      </c>
      <c r="BC52" s="55">
        <f>'C-SSA database'!$K$91</f>
        <v>2.2058823529411765E-4</v>
      </c>
      <c r="BD52" s="57">
        <f>'C-SSA database'!$K$134</f>
        <v>2.2058823529411769E-3</v>
      </c>
      <c r="BE52" s="53">
        <f>'C-SSA database'!$K$48</f>
        <v>35137</v>
      </c>
      <c r="BF52" s="54">
        <f>'C-SSA database'!$K$94</f>
        <v>7249</v>
      </c>
      <c r="BG52" s="53">
        <f>'C-SSA database'!$K$137</f>
        <v>72490</v>
      </c>
      <c r="BH52" s="57">
        <f>'C-SSA database'!$K$51</f>
        <v>2.1269999999999998</v>
      </c>
      <c r="BI52" s="55">
        <f>'C-SSA database'!$K$97</f>
        <v>6.2960000000000002E-2</v>
      </c>
      <c r="BJ52" s="57">
        <f>'C-SSA database'!$K$140</f>
        <v>0.62960000000000005</v>
      </c>
      <c r="BK52" s="53">
        <f>'C-SSA database'!$K$54</f>
        <v>2.4252336448598128E-3</v>
      </c>
      <c r="BL52" s="54">
        <f>'C-SSA database'!$K$100</f>
        <v>2.2009345794392521E-3</v>
      </c>
      <c r="BM52" s="53">
        <f>'C-SSA database'!$K$143</f>
        <v>2.200934579439252E-2</v>
      </c>
      <c r="BN52" s="57">
        <f>'C-SSA database'!$K$57</f>
        <v>1863.5</v>
      </c>
      <c r="BO52" s="57">
        <f>'C-SSA database'!$K$103</f>
        <v>328.08</v>
      </c>
      <c r="BP52" s="57">
        <f>'C-SSA database'!$K$146</f>
        <v>3280.8</v>
      </c>
      <c r="BQ52" s="53">
        <f>'C-SSA database'!$K$60</f>
        <v>16.806999999999999</v>
      </c>
      <c r="BR52" s="53">
        <f>'C-SSA database'!$K$106</f>
        <v>26.26</v>
      </c>
      <c r="BS52" s="53">
        <f>'C-SSA database'!$K$149</f>
        <v>262.61</v>
      </c>
    </row>
    <row r="53" spans="1:71" x14ac:dyDescent="0.2">
      <c r="A53" s="32"/>
      <c r="B53" s="32"/>
      <c r="C53" s="32"/>
      <c r="D53" s="32"/>
      <c r="E53" s="32"/>
      <c r="F53" s="32"/>
      <c r="G53" s="32"/>
      <c r="H53" s="32"/>
      <c r="I53" s="32"/>
      <c r="J53" s="32"/>
      <c r="K53" s="32"/>
      <c r="L53" s="32"/>
      <c r="M53" s="32"/>
      <c r="N53" s="32"/>
      <c r="O53" s="32"/>
      <c r="P53" s="32"/>
      <c r="Q53" s="32"/>
      <c r="R53" s="50" t="e">
        <f t="shared" si="18"/>
        <v>#DIV/0!</v>
      </c>
      <c r="S53" s="50" t="e">
        <f t="shared" si="19"/>
        <v>#DIV/0!</v>
      </c>
      <c r="T53" s="50" t="e">
        <f t="shared" si="20"/>
        <v>#DIV/0!</v>
      </c>
      <c r="U53" s="32"/>
      <c r="V53" s="77" t="e">
        <f t="shared" si="21"/>
        <v>#DIV/0!</v>
      </c>
      <c r="W53" s="77" t="e">
        <f t="shared" si="22"/>
        <v>#DIV/0!</v>
      </c>
      <c r="X53" s="77" t="e">
        <f t="shared" si="23"/>
        <v>#DIV/0!</v>
      </c>
      <c r="Y53" s="77" t="e">
        <f t="shared" si="24"/>
        <v>#DIV/0!</v>
      </c>
      <c r="Z53" s="77" t="e">
        <f t="shared" si="25"/>
        <v>#DIV/0!</v>
      </c>
      <c r="AA53" s="77" t="e">
        <f t="shared" si="26"/>
        <v>#DIV/0!</v>
      </c>
      <c r="AB53" s="77" t="e">
        <f t="shared" si="27"/>
        <v>#DIV/0!</v>
      </c>
      <c r="AC53" s="77" t="e">
        <f t="shared" si="28"/>
        <v>#DIV/0!</v>
      </c>
      <c r="AD53" s="77" t="e">
        <f t="shared" si="29"/>
        <v>#DIV/0!</v>
      </c>
      <c r="AE53" s="77" t="e">
        <f t="shared" si="30"/>
        <v>#DIV/0!</v>
      </c>
      <c r="AF53" s="77" t="e">
        <f t="shared" si="31"/>
        <v>#DIV/0!</v>
      </c>
      <c r="AG53" s="77" t="e">
        <f t="shared" si="32"/>
        <v>#DIV/0!</v>
      </c>
      <c r="AH53" s="32"/>
      <c r="AI53" s="32"/>
      <c r="AJ53" s="52">
        <f>'C-SSA database'!$K$27</f>
        <v>143.80000000000001</v>
      </c>
      <c r="AK53" s="52">
        <f>'C-SSA database'!$K$73</f>
        <v>31.97</v>
      </c>
      <c r="AL53" s="52">
        <f>'C-SSA database'!$K$116</f>
        <v>319.67</v>
      </c>
      <c r="AM53" s="53">
        <f>'C-SSA database'!$K$30</f>
        <v>2.0735000000000001</v>
      </c>
      <c r="AN53" s="54">
        <f>'C-SSA database'!$K$76</f>
        <v>0.31040000000000001</v>
      </c>
      <c r="AO53" s="54">
        <f>'C-SSA database'!$K$119</f>
        <v>3.1040000000000001</v>
      </c>
      <c r="AP53" s="55">
        <f>'C-SSA database'!$K$33</f>
        <v>0.54279999999999995</v>
      </c>
      <c r="AQ53" s="52">
        <f>'C-SSA database'!$K$79</f>
        <v>2.0799999999999999E-2</v>
      </c>
      <c r="AR53" s="52">
        <f>'C-SSA database'!$K$122</f>
        <v>0.20799999999999999</v>
      </c>
      <c r="AS53" s="56">
        <f>'C-SSA database'!$K$36</f>
        <v>8.83</v>
      </c>
      <c r="AT53" s="56">
        <f>'C-SSA database'!$K$82</f>
        <v>1.17</v>
      </c>
      <c r="AU53" s="54">
        <f>'C-SSA database'!$K$125</f>
        <v>11.7</v>
      </c>
      <c r="AV53" s="55">
        <f>'C-SSA database'!$K$39</f>
        <v>2.5034770514603618E-2</v>
      </c>
      <c r="AW53" s="55">
        <f>'C-SSA database'!$K$85</f>
        <v>3.9E-2</v>
      </c>
      <c r="AX53" s="55">
        <f>'C-SSA database'!$K$128</f>
        <v>0.39</v>
      </c>
      <c r="AY53" s="53">
        <f>'C-SSA database'!$K$42</f>
        <v>6.6012000000000004</v>
      </c>
      <c r="AZ53" s="53">
        <f>'C-SSA database'!$K$88</f>
        <v>12.121</v>
      </c>
      <c r="BA53" s="53">
        <f>'C-SSA database'!$K$131</f>
        <v>121.212</v>
      </c>
      <c r="BB53" s="55">
        <f>'C-SSA database'!$K$45</f>
        <v>2.6029411764705887E-3</v>
      </c>
      <c r="BC53" s="55">
        <f>'C-SSA database'!$K$91</f>
        <v>2.2058823529411765E-4</v>
      </c>
      <c r="BD53" s="57">
        <f>'C-SSA database'!$K$134</f>
        <v>2.2058823529411769E-3</v>
      </c>
      <c r="BE53" s="53">
        <f>'C-SSA database'!$K$48</f>
        <v>35137</v>
      </c>
      <c r="BF53" s="54">
        <f>'C-SSA database'!$K$94</f>
        <v>7249</v>
      </c>
      <c r="BG53" s="53">
        <f>'C-SSA database'!$K$137</f>
        <v>72490</v>
      </c>
      <c r="BH53" s="57">
        <f>'C-SSA database'!$K$51</f>
        <v>2.1269999999999998</v>
      </c>
      <c r="BI53" s="55">
        <f>'C-SSA database'!$K$97</f>
        <v>6.2960000000000002E-2</v>
      </c>
      <c r="BJ53" s="57">
        <f>'C-SSA database'!$K$140</f>
        <v>0.62960000000000005</v>
      </c>
      <c r="BK53" s="53">
        <f>'C-SSA database'!$K$54</f>
        <v>2.4252336448598128E-3</v>
      </c>
      <c r="BL53" s="54">
        <f>'C-SSA database'!$K$100</f>
        <v>2.2009345794392521E-3</v>
      </c>
      <c r="BM53" s="53">
        <f>'C-SSA database'!$K$143</f>
        <v>2.200934579439252E-2</v>
      </c>
      <c r="BN53" s="57">
        <f>'C-SSA database'!$K$57</f>
        <v>1863.5</v>
      </c>
      <c r="BO53" s="57">
        <f>'C-SSA database'!$K$103</f>
        <v>328.08</v>
      </c>
      <c r="BP53" s="57">
        <f>'C-SSA database'!$K$146</f>
        <v>3280.8</v>
      </c>
      <c r="BQ53" s="53">
        <f>'C-SSA database'!$K$60</f>
        <v>16.806999999999999</v>
      </c>
      <c r="BR53" s="53">
        <f>'C-SSA database'!$K$106</f>
        <v>26.26</v>
      </c>
      <c r="BS53" s="53">
        <f>'C-SSA database'!$K$149</f>
        <v>262.61</v>
      </c>
    </row>
    <row r="54" spans="1:71" x14ac:dyDescent="0.2">
      <c r="A54" s="32"/>
      <c r="B54" s="32"/>
      <c r="C54" s="32"/>
      <c r="D54" s="32"/>
      <c r="E54" s="32"/>
      <c r="F54" s="32"/>
      <c r="G54" s="32"/>
      <c r="H54" s="32"/>
      <c r="I54" s="32"/>
      <c r="J54" s="32"/>
      <c r="K54" s="32"/>
      <c r="L54" s="32"/>
      <c r="M54" s="32"/>
      <c r="N54" s="32"/>
      <c r="O54" s="32"/>
      <c r="P54" s="32"/>
      <c r="Q54" s="32"/>
      <c r="R54" s="50" t="e">
        <f t="shared" si="18"/>
        <v>#DIV/0!</v>
      </c>
      <c r="S54" s="50" t="e">
        <f t="shared" si="19"/>
        <v>#DIV/0!</v>
      </c>
      <c r="T54" s="50" t="e">
        <f t="shared" si="20"/>
        <v>#DIV/0!</v>
      </c>
      <c r="U54" s="32"/>
      <c r="V54" s="77" t="e">
        <f t="shared" si="21"/>
        <v>#DIV/0!</v>
      </c>
      <c r="W54" s="77" t="e">
        <f t="shared" si="22"/>
        <v>#DIV/0!</v>
      </c>
      <c r="X54" s="77" t="e">
        <f t="shared" si="23"/>
        <v>#DIV/0!</v>
      </c>
      <c r="Y54" s="77" t="e">
        <f t="shared" si="24"/>
        <v>#DIV/0!</v>
      </c>
      <c r="Z54" s="77" t="e">
        <f t="shared" si="25"/>
        <v>#DIV/0!</v>
      </c>
      <c r="AA54" s="77" t="e">
        <f t="shared" si="26"/>
        <v>#DIV/0!</v>
      </c>
      <c r="AB54" s="77" t="e">
        <f t="shared" si="27"/>
        <v>#DIV/0!</v>
      </c>
      <c r="AC54" s="77" t="e">
        <f t="shared" si="28"/>
        <v>#DIV/0!</v>
      </c>
      <c r="AD54" s="77" t="e">
        <f t="shared" si="29"/>
        <v>#DIV/0!</v>
      </c>
      <c r="AE54" s="77" t="e">
        <f t="shared" si="30"/>
        <v>#DIV/0!</v>
      </c>
      <c r="AF54" s="77" t="e">
        <f t="shared" si="31"/>
        <v>#DIV/0!</v>
      </c>
      <c r="AG54" s="77" t="e">
        <f t="shared" si="32"/>
        <v>#DIV/0!</v>
      </c>
      <c r="AH54" s="32"/>
      <c r="AI54" s="32"/>
      <c r="AJ54" s="52">
        <f>'C-SSA database'!$K$27</f>
        <v>143.80000000000001</v>
      </c>
      <c r="AK54" s="52">
        <f>'C-SSA database'!$K$73</f>
        <v>31.97</v>
      </c>
      <c r="AL54" s="52">
        <f>'C-SSA database'!$K$116</f>
        <v>319.67</v>
      </c>
      <c r="AM54" s="53">
        <f>'C-SSA database'!$K$30</f>
        <v>2.0735000000000001</v>
      </c>
      <c r="AN54" s="54">
        <f>'C-SSA database'!$K$76</f>
        <v>0.31040000000000001</v>
      </c>
      <c r="AO54" s="54">
        <f>'C-SSA database'!$K$119</f>
        <v>3.1040000000000001</v>
      </c>
      <c r="AP54" s="55">
        <f>'C-SSA database'!$K$33</f>
        <v>0.54279999999999995</v>
      </c>
      <c r="AQ54" s="52">
        <f>'C-SSA database'!$K$79</f>
        <v>2.0799999999999999E-2</v>
      </c>
      <c r="AR54" s="52">
        <f>'C-SSA database'!$K$122</f>
        <v>0.20799999999999999</v>
      </c>
      <c r="AS54" s="56">
        <f>'C-SSA database'!$K$36</f>
        <v>8.83</v>
      </c>
      <c r="AT54" s="56">
        <f>'C-SSA database'!$K$82</f>
        <v>1.17</v>
      </c>
      <c r="AU54" s="54">
        <f>'C-SSA database'!$K$125</f>
        <v>11.7</v>
      </c>
      <c r="AV54" s="55">
        <f>'C-SSA database'!$K$39</f>
        <v>2.5034770514603618E-2</v>
      </c>
      <c r="AW54" s="55">
        <f>'C-SSA database'!$K$85</f>
        <v>3.9E-2</v>
      </c>
      <c r="AX54" s="55">
        <f>'C-SSA database'!$K$128</f>
        <v>0.39</v>
      </c>
      <c r="AY54" s="53">
        <f>'C-SSA database'!$K$42</f>
        <v>6.6012000000000004</v>
      </c>
      <c r="AZ54" s="53">
        <f>'C-SSA database'!$K$88</f>
        <v>12.121</v>
      </c>
      <c r="BA54" s="53">
        <f>'C-SSA database'!$K$131</f>
        <v>121.212</v>
      </c>
      <c r="BB54" s="55">
        <f>'C-SSA database'!$K$45</f>
        <v>2.6029411764705887E-3</v>
      </c>
      <c r="BC54" s="55">
        <f>'C-SSA database'!$K$91</f>
        <v>2.2058823529411765E-4</v>
      </c>
      <c r="BD54" s="57">
        <f>'C-SSA database'!$K$134</f>
        <v>2.2058823529411769E-3</v>
      </c>
      <c r="BE54" s="53">
        <f>'C-SSA database'!$K$48</f>
        <v>35137</v>
      </c>
      <c r="BF54" s="54">
        <f>'C-SSA database'!$K$94</f>
        <v>7249</v>
      </c>
      <c r="BG54" s="53">
        <f>'C-SSA database'!$K$137</f>
        <v>72490</v>
      </c>
      <c r="BH54" s="57">
        <f>'C-SSA database'!$K$51</f>
        <v>2.1269999999999998</v>
      </c>
      <c r="BI54" s="55">
        <f>'C-SSA database'!$K$97</f>
        <v>6.2960000000000002E-2</v>
      </c>
      <c r="BJ54" s="57">
        <f>'C-SSA database'!$K$140</f>
        <v>0.62960000000000005</v>
      </c>
      <c r="BK54" s="53">
        <f>'C-SSA database'!$K$54</f>
        <v>2.4252336448598128E-3</v>
      </c>
      <c r="BL54" s="54">
        <f>'C-SSA database'!$K$100</f>
        <v>2.2009345794392521E-3</v>
      </c>
      <c r="BM54" s="53">
        <f>'C-SSA database'!$K$143</f>
        <v>2.200934579439252E-2</v>
      </c>
      <c r="BN54" s="57">
        <f>'C-SSA database'!$K$57</f>
        <v>1863.5</v>
      </c>
      <c r="BO54" s="57">
        <f>'C-SSA database'!$K$103</f>
        <v>328.08</v>
      </c>
      <c r="BP54" s="57">
        <f>'C-SSA database'!$K$146</f>
        <v>3280.8</v>
      </c>
      <c r="BQ54" s="53">
        <f>'C-SSA database'!$K$60</f>
        <v>16.806999999999999</v>
      </c>
      <c r="BR54" s="53">
        <f>'C-SSA database'!$K$106</f>
        <v>26.26</v>
      </c>
      <c r="BS54" s="53">
        <f>'C-SSA database'!$K$149</f>
        <v>262.61</v>
      </c>
    </row>
    <row r="55" spans="1:71" x14ac:dyDescent="0.2">
      <c r="A55" s="32"/>
      <c r="B55" s="32"/>
      <c r="C55" s="32"/>
      <c r="D55" s="32"/>
      <c r="E55" s="32"/>
      <c r="F55" s="32"/>
      <c r="G55" s="32"/>
      <c r="H55" s="32"/>
      <c r="I55" s="32"/>
      <c r="J55" s="32"/>
      <c r="K55" s="32"/>
      <c r="L55" s="32"/>
      <c r="M55" s="32"/>
      <c r="N55" s="32"/>
      <c r="O55" s="32"/>
      <c r="P55" s="32"/>
      <c r="Q55" s="32"/>
      <c r="R55" s="50" t="e">
        <f t="shared" si="18"/>
        <v>#DIV/0!</v>
      </c>
      <c r="S55" s="50" t="e">
        <f t="shared" si="19"/>
        <v>#DIV/0!</v>
      </c>
      <c r="T55" s="50" t="e">
        <f t="shared" si="20"/>
        <v>#DIV/0!</v>
      </c>
      <c r="U55" s="32"/>
      <c r="V55" s="77" t="e">
        <f t="shared" si="21"/>
        <v>#DIV/0!</v>
      </c>
      <c r="W55" s="77" t="e">
        <f t="shared" si="22"/>
        <v>#DIV/0!</v>
      </c>
      <c r="X55" s="77" t="e">
        <f t="shared" si="23"/>
        <v>#DIV/0!</v>
      </c>
      <c r="Y55" s="77" t="e">
        <f t="shared" si="24"/>
        <v>#DIV/0!</v>
      </c>
      <c r="Z55" s="77" t="e">
        <f t="shared" si="25"/>
        <v>#DIV/0!</v>
      </c>
      <c r="AA55" s="77" t="e">
        <f t="shared" si="26"/>
        <v>#DIV/0!</v>
      </c>
      <c r="AB55" s="77" t="e">
        <f t="shared" si="27"/>
        <v>#DIV/0!</v>
      </c>
      <c r="AC55" s="77" t="e">
        <f t="shared" si="28"/>
        <v>#DIV/0!</v>
      </c>
      <c r="AD55" s="77" t="e">
        <f t="shared" si="29"/>
        <v>#DIV/0!</v>
      </c>
      <c r="AE55" s="77" t="e">
        <f t="shared" si="30"/>
        <v>#DIV/0!</v>
      </c>
      <c r="AF55" s="77" t="e">
        <f t="shared" si="31"/>
        <v>#DIV/0!</v>
      </c>
      <c r="AG55" s="77" t="e">
        <f t="shared" si="32"/>
        <v>#DIV/0!</v>
      </c>
      <c r="AH55" s="32"/>
      <c r="AI55" s="32"/>
      <c r="AJ55" s="52">
        <f>'C-SSA database'!$K$27</f>
        <v>143.80000000000001</v>
      </c>
      <c r="AK55" s="52">
        <f>'C-SSA database'!$K$73</f>
        <v>31.97</v>
      </c>
      <c r="AL55" s="52">
        <f>'C-SSA database'!$K$116</f>
        <v>319.67</v>
      </c>
      <c r="AM55" s="53">
        <f>'C-SSA database'!$K$30</f>
        <v>2.0735000000000001</v>
      </c>
      <c r="AN55" s="54">
        <f>'C-SSA database'!$K$76</f>
        <v>0.31040000000000001</v>
      </c>
      <c r="AO55" s="54">
        <f>'C-SSA database'!$K$119</f>
        <v>3.1040000000000001</v>
      </c>
      <c r="AP55" s="55">
        <f>'C-SSA database'!$K$33</f>
        <v>0.54279999999999995</v>
      </c>
      <c r="AQ55" s="52">
        <f>'C-SSA database'!$K$79</f>
        <v>2.0799999999999999E-2</v>
      </c>
      <c r="AR55" s="52">
        <f>'C-SSA database'!$K$122</f>
        <v>0.20799999999999999</v>
      </c>
      <c r="AS55" s="56">
        <f>'C-SSA database'!$K$36</f>
        <v>8.83</v>
      </c>
      <c r="AT55" s="56">
        <f>'C-SSA database'!$K$82</f>
        <v>1.17</v>
      </c>
      <c r="AU55" s="54">
        <f>'C-SSA database'!$K$125</f>
        <v>11.7</v>
      </c>
      <c r="AV55" s="55">
        <f>'C-SSA database'!$K$39</f>
        <v>2.5034770514603618E-2</v>
      </c>
      <c r="AW55" s="55">
        <f>'C-SSA database'!$K$85</f>
        <v>3.9E-2</v>
      </c>
      <c r="AX55" s="55">
        <f>'C-SSA database'!$K$128</f>
        <v>0.39</v>
      </c>
      <c r="AY55" s="53">
        <f>'C-SSA database'!$K$42</f>
        <v>6.6012000000000004</v>
      </c>
      <c r="AZ55" s="53">
        <f>'C-SSA database'!$K$88</f>
        <v>12.121</v>
      </c>
      <c r="BA55" s="53">
        <f>'C-SSA database'!$K$131</f>
        <v>121.212</v>
      </c>
      <c r="BB55" s="55">
        <f>'C-SSA database'!$K$45</f>
        <v>2.6029411764705887E-3</v>
      </c>
      <c r="BC55" s="55">
        <f>'C-SSA database'!$K$91</f>
        <v>2.2058823529411765E-4</v>
      </c>
      <c r="BD55" s="57">
        <f>'C-SSA database'!$K$134</f>
        <v>2.2058823529411769E-3</v>
      </c>
      <c r="BE55" s="53">
        <f>'C-SSA database'!$K$48</f>
        <v>35137</v>
      </c>
      <c r="BF55" s="54">
        <f>'C-SSA database'!$K$94</f>
        <v>7249</v>
      </c>
      <c r="BG55" s="53">
        <f>'C-SSA database'!$K$137</f>
        <v>72490</v>
      </c>
      <c r="BH55" s="57">
        <f>'C-SSA database'!$K$51</f>
        <v>2.1269999999999998</v>
      </c>
      <c r="BI55" s="55">
        <f>'C-SSA database'!$K$97</f>
        <v>6.2960000000000002E-2</v>
      </c>
      <c r="BJ55" s="57">
        <f>'C-SSA database'!$K$140</f>
        <v>0.62960000000000005</v>
      </c>
      <c r="BK55" s="53">
        <f>'C-SSA database'!$K$54</f>
        <v>2.4252336448598128E-3</v>
      </c>
      <c r="BL55" s="54">
        <f>'C-SSA database'!$K$100</f>
        <v>2.2009345794392521E-3</v>
      </c>
      <c r="BM55" s="53">
        <f>'C-SSA database'!$K$143</f>
        <v>2.200934579439252E-2</v>
      </c>
      <c r="BN55" s="57">
        <f>'C-SSA database'!$K$57</f>
        <v>1863.5</v>
      </c>
      <c r="BO55" s="57">
        <f>'C-SSA database'!$K$103</f>
        <v>328.08</v>
      </c>
      <c r="BP55" s="57">
        <f>'C-SSA database'!$K$146</f>
        <v>3280.8</v>
      </c>
      <c r="BQ55" s="53">
        <f>'C-SSA database'!$K$60</f>
        <v>16.806999999999999</v>
      </c>
      <c r="BR55" s="53">
        <f>'C-SSA database'!$K$106</f>
        <v>26.26</v>
      </c>
      <c r="BS55" s="53">
        <f>'C-SSA database'!$K$149</f>
        <v>262.61</v>
      </c>
    </row>
    <row r="56" spans="1:71" x14ac:dyDescent="0.2">
      <c r="A56" s="32"/>
      <c r="B56" s="32"/>
      <c r="C56" s="32"/>
      <c r="D56" s="32"/>
      <c r="E56" s="32"/>
      <c r="F56" s="32"/>
      <c r="G56" s="32"/>
      <c r="H56" s="32"/>
      <c r="I56" s="32"/>
      <c r="J56" s="32"/>
      <c r="K56" s="32"/>
      <c r="L56" s="32"/>
      <c r="M56" s="32"/>
      <c r="N56" s="32"/>
      <c r="O56" s="32"/>
      <c r="P56" s="32"/>
      <c r="Q56" s="32"/>
      <c r="R56" s="50" t="e">
        <f t="shared" si="18"/>
        <v>#DIV/0!</v>
      </c>
      <c r="S56" s="50" t="e">
        <f t="shared" si="19"/>
        <v>#DIV/0!</v>
      </c>
      <c r="T56" s="50" t="e">
        <f t="shared" si="20"/>
        <v>#DIV/0!</v>
      </c>
      <c r="U56" s="32"/>
      <c r="V56" s="77" t="e">
        <f t="shared" si="21"/>
        <v>#DIV/0!</v>
      </c>
      <c r="W56" s="77" t="e">
        <f t="shared" si="22"/>
        <v>#DIV/0!</v>
      </c>
      <c r="X56" s="77" t="e">
        <f t="shared" si="23"/>
        <v>#DIV/0!</v>
      </c>
      <c r="Y56" s="77" t="e">
        <f t="shared" si="24"/>
        <v>#DIV/0!</v>
      </c>
      <c r="Z56" s="77" t="e">
        <f t="shared" si="25"/>
        <v>#DIV/0!</v>
      </c>
      <c r="AA56" s="77" t="e">
        <f t="shared" si="26"/>
        <v>#DIV/0!</v>
      </c>
      <c r="AB56" s="77" t="e">
        <f t="shared" si="27"/>
        <v>#DIV/0!</v>
      </c>
      <c r="AC56" s="77" t="e">
        <f t="shared" si="28"/>
        <v>#DIV/0!</v>
      </c>
      <c r="AD56" s="77" t="e">
        <f t="shared" si="29"/>
        <v>#DIV/0!</v>
      </c>
      <c r="AE56" s="77" t="e">
        <f t="shared" si="30"/>
        <v>#DIV/0!</v>
      </c>
      <c r="AF56" s="77" t="e">
        <f t="shared" si="31"/>
        <v>#DIV/0!</v>
      </c>
      <c r="AG56" s="77" t="e">
        <f t="shared" si="32"/>
        <v>#DIV/0!</v>
      </c>
      <c r="AH56" s="32"/>
      <c r="AI56" s="32"/>
      <c r="AJ56" s="52">
        <f>'C-SSA database'!$K$27</f>
        <v>143.80000000000001</v>
      </c>
      <c r="AK56" s="52">
        <f>'C-SSA database'!$K$73</f>
        <v>31.97</v>
      </c>
      <c r="AL56" s="52">
        <f>'C-SSA database'!$K$116</f>
        <v>319.67</v>
      </c>
      <c r="AM56" s="53">
        <f>'C-SSA database'!$K$30</f>
        <v>2.0735000000000001</v>
      </c>
      <c r="AN56" s="54">
        <f>'C-SSA database'!$K$76</f>
        <v>0.31040000000000001</v>
      </c>
      <c r="AO56" s="54">
        <f>'C-SSA database'!$K$119</f>
        <v>3.1040000000000001</v>
      </c>
      <c r="AP56" s="55">
        <f>'C-SSA database'!$K$33</f>
        <v>0.54279999999999995</v>
      </c>
      <c r="AQ56" s="52">
        <f>'C-SSA database'!$K$79</f>
        <v>2.0799999999999999E-2</v>
      </c>
      <c r="AR56" s="52">
        <f>'C-SSA database'!$K$122</f>
        <v>0.20799999999999999</v>
      </c>
      <c r="AS56" s="56">
        <f>'C-SSA database'!$K$36</f>
        <v>8.83</v>
      </c>
      <c r="AT56" s="56">
        <f>'C-SSA database'!$K$82</f>
        <v>1.17</v>
      </c>
      <c r="AU56" s="54">
        <f>'C-SSA database'!$K$125</f>
        <v>11.7</v>
      </c>
      <c r="AV56" s="55">
        <f>'C-SSA database'!$K$39</f>
        <v>2.5034770514603618E-2</v>
      </c>
      <c r="AW56" s="55">
        <f>'C-SSA database'!$K$85</f>
        <v>3.9E-2</v>
      </c>
      <c r="AX56" s="55">
        <f>'C-SSA database'!$K$128</f>
        <v>0.39</v>
      </c>
      <c r="AY56" s="53">
        <f>'C-SSA database'!$K$42</f>
        <v>6.6012000000000004</v>
      </c>
      <c r="AZ56" s="53">
        <f>'C-SSA database'!$K$88</f>
        <v>12.121</v>
      </c>
      <c r="BA56" s="53">
        <f>'C-SSA database'!$K$131</f>
        <v>121.212</v>
      </c>
      <c r="BB56" s="55">
        <f>'C-SSA database'!$K$45</f>
        <v>2.6029411764705887E-3</v>
      </c>
      <c r="BC56" s="55">
        <f>'C-SSA database'!$K$91</f>
        <v>2.2058823529411765E-4</v>
      </c>
      <c r="BD56" s="57">
        <f>'C-SSA database'!$K$134</f>
        <v>2.2058823529411769E-3</v>
      </c>
      <c r="BE56" s="53">
        <f>'C-SSA database'!$K$48</f>
        <v>35137</v>
      </c>
      <c r="BF56" s="54">
        <f>'C-SSA database'!$K$94</f>
        <v>7249</v>
      </c>
      <c r="BG56" s="53">
        <f>'C-SSA database'!$K$137</f>
        <v>72490</v>
      </c>
      <c r="BH56" s="57">
        <f>'C-SSA database'!$K$51</f>
        <v>2.1269999999999998</v>
      </c>
      <c r="BI56" s="55">
        <f>'C-SSA database'!$K$97</f>
        <v>6.2960000000000002E-2</v>
      </c>
      <c r="BJ56" s="57">
        <f>'C-SSA database'!$K$140</f>
        <v>0.62960000000000005</v>
      </c>
      <c r="BK56" s="53">
        <f>'C-SSA database'!$K$54</f>
        <v>2.4252336448598128E-3</v>
      </c>
      <c r="BL56" s="54">
        <f>'C-SSA database'!$K$100</f>
        <v>2.2009345794392521E-3</v>
      </c>
      <c r="BM56" s="53">
        <f>'C-SSA database'!$K$143</f>
        <v>2.200934579439252E-2</v>
      </c>
      <c r="BN56" s="57">
        <f>'C-SSA database'!$K$57</f>
        <v>1863.5</v>
      </c>
      <c r="BO56" s="57">
        <f>'C-SSA database'!$K$103</f>
        <v>328.08</v>
      </c>
      <c r="BP56" s="57">
        <f>'C-SSA database'!$K$146</f>
        <v>3280.8</v>
      </c>
      <c r="BQ56" s="53">
        <f>'C-SSA database'!$K$60</f>
        <v>16.806999999999999</v>
      </c>
      <c r="BR56" s="53">
        <f>'C-SSA database'!$K$106</f>
        <v>26.26</v>
      </c>
      <c r="BS56" s="53">
        <f>'C-SSA database'!$K$149</f>
        <v>262.61</v>
      </c>
    </row>
    <row r="57" spans="1:71" x14ac:dyDescent="0.2">
      <c r="A57" s="32"/>
      <c r="B57" s="32"/>
      <c r="C57" s="32"/>
      <c r="D57" s="32"/>
      <c r="E57" s="32"/>
      <c r="F57" s="32"/>
      <c r="G57" s="32"/>
      <c r="H57" s="32"/>
      <c r="I57" s="32"/>
      <c r="J57" s="32"/>
      <c r="K57" s="32"/>
      <c r="L57" s="32"/>
      <c r="M57" s="32"/>
      <c r="N57" s="32"/>
      <c r="O57" s="32"/>
      <c r="P57" s="32"/>
      <c r="Q57" s="32"/>
      <c r="R57" s="50" t="e">
        <f t="shared" ref="R57:R104" si="33">($V57/AJ57)+($W57/AM57)+($X57/AP57)+($Y57/AS57)+($Z57/AV57)+($AA57/AY57)+($AB57/BB57)+($AC57/BE57)+($AD57/BH57)+($AE57/BK57)+($AF57/BN57)+($AG57/BQ57)</f>
        <v>#DIV/0!</v>
      </c>
      <c r="S57" s="50" t="e">
        <f t="shared" ref="S57:S104" si="34">($V57/AK57)+($W57/AN57)+($X57/AQ57)+($Y57/AT57)+($Z57/AW57)+($AA57/AZ57)+($AB57/BC57)+($AC57/BF57)+($AD57/BI57)+($AE57/BL57)+($AF57/BO57)+($AG57/BR57)</f>
        <v>#DIV/0!</v>
      </c>
      <c r="T57" s="50" t="e">
        <f t="shared" ref="T57:T104" si="35">($V57/AL57)+($W57/AO57)+($X57/AR57)+($Y57/AU57)+($Z57/AX57)+($AA57/BA57)+($AB57/BD57)+($AC57/BG57)+($AD57/BJ57)+($AE57/BM57)+($AF57/BP57)+($AG57/BS57)</f>
        <v>#DIV/0!</v>
      </c>
      <c r="U57" s="32"/>
      <c r="V57" s="77" t="e">
        <f t="shared" ref="V57:V104" si="36">$B57/$C57/100*D57</f>
        <v>#DIV/0!</v>
      </c>
      <c r="W57" s="77" t="e">
        <f t="shared" ref="W57:W104" si="37">$B57/$C57/100*E57</f>
        <v>#DIV/0!</v>
      </c>
      <c r="X57" s="77" t="e">
        <f t="shared" ref="X57:X104" si="38">$B57/$C57/100*F57</f>
        <v>#DIV/0!</v>
      </c>
      <c r="Y57" s="77" t="e">
        <f t="shared" ref="Y57:Y104" si="39">$B57/$C57/100*G57</f>
        <v>#DIV/0!</v>
      </c>
      <c r="Z57" s="77" t="e">
        <f t="shared" ref="Z57:Z104" si="40">$B57/$C57/100*H57</f>
        <v>#DIV/0!</v>
      </c>
      <c r="AA57" s="77" t="e">
        <f t="shared" ref="AA57:AA104" si="41">$B57/$C57/100*I57</f>
        <v>#DIV/0!</v>
      </c>
      <c r="AB57" s="77" t="e">
        <f t="shared" ref="AB57:AB104" si="42">$B57/$C57/100*J57</f>
        <v>#DIV/0!</v>
      </c>
      <c r="AC57" s="77" t="e">
        <f t="shared" ref="AC57:AC104" si="43">$B57/$C57/100*K57</f>
        <v>#DIV/0!</v>
      </c>
      <c r="AD57" s="77" t="e">
        <f t="shared" ref="AD57:AD104" si="44">$B57/$C57/100*L57</f>
        <v>#DIV/0!</v>
      </c>
      <c r="AE57" s="77" t="e">
        <f t="shared" ref="AE57:AE104" si="45">$B57/$C57/100*M57</f>
        <v>#DIV/0!</v>
      </c>
      <c r="AF57" s="77" t="e">
        <f t="shared" ref="AF57:AF104" si="46">$B57/$C57/100*O57</f>
        <v>#DIV/0!</v>
      </c>
      <c r="AG57" s="77" t="e">
        <f t="shared" ref="AG57:AG104" si="47">$B57/$C57/100*P57</f>
        <v>#DIV/0!</v>
      </c>
      <c r="AH57" s="32"/>
      <c r="AI57" s="32"/>
      <c r="AJ57" s="52">
        <f>'C-SSA database'!$K$27</f>
        <v>143.80000000000001</v>
      </c>
      <c r="AK57" s="52">
        <f>'C-SSA database'!$K$73</f>
        <v>31.97</v>
      </c>
      <c r="AL57" s="52">
        <f>'C-SSA database'!$K$116</f>
        <v>319.67</v>
      </c>
      <c r="AM57" s="53">
        <f>'C-SSA database'!$K$30</f>
        <v>2.0735000000000001</v>
      </c>
      <c r="AN57" s="54">
        <f>'C-SSA database'!$K$76</f>
        <v>0.31040000000000001</v>
      </c>
      <c r="AO57" s="54">
        <f>'C-SSA database'!$K$119</f>
        <v>3.1040000000000001</v>
      </c>
      <c r="AP57" s="55">
        <f>'C-SSA database'!$K$33</f>
        <v>0.54279999999999995</v>
      </c>
      <c r="AQ57" s="52">
        <f>'C-SSA database'!$K$79</f>
        <v>2.0799999999999999E-2</v>
      </c>
      <c r="AR57" s="52">
        <f>'C-SSA database'!$K$122</f>
        <v>0.20799999999999999</v>
      </c>
      <c r="AS57" s="56">
        <f>'C-SSA database'!$K$36</f>
        <v>8.83</v>
      </c>
      <c r="AT57" s="56">
        <f>'C-SSA database'!$K$82</f>
        <v>1.17</v>
      </c>
      <c r="AU57" s="54">
        <f>'C-SSA database'!$K$125</f>
        <v>11.7</v>
      </c>
      <c r="AV57" s="55">
        <f>'C-SSA database'!$K$39</f>
        <v>2.5034770514603618E-2</v>
      </c>
      <c r="AW57" s="55">
        <f>'C-SSA database'!$K$85</f>
        <v>3.9E-2</v>
      </c>
      <c r="AX57" s="55">
        <f>'C-SSA database'!$K$128</f>
        <v>0.39</v>
      </c>
      <c r="AY57" s="53">
        <f>'C-SSA database'!$K$42</f>
        <v>6.6012000000000004</v>
      </c>
      <c r="AZ57" s="53">
        <f>'C-SSA database'!$K$88</f>
        <v>12.121</v>
      </c>
      <c r="BA57" s="53">
        <f>'C-SSA database'!$K$131</f>
        <v>121.212</v>
      </c>
      <c r="BB57" s="55">
        <f>'C-SSA database'!$K$45</f>
        <v>2.6029411764705887E-3</v>
      </c>
      <c r="BC57" s="55">
        <f>'C-SSA database'!$K$91</f>
        <v>2.2058823529411765E-4</v>
      </c>
      <c r="BD57" s="57">
        <f>'C-SSA database'!$K$134</f>
        <v>2.2058823529411769E-3</v>
      </c>
      <c r="BE57" s="53">
        <f>'C-SSA database'!$K$48</f>
        <v>35137</v>
      </c>
      <c r="BF57" s="54">
        <f>'C-SSA database'!$K$94</f>
        <v>7249</v>
      </c>
      <c r="BG57" s="53">
        <f>'C-SSA database'!$K$137</f>
        <v>72490</v>
      </c>
      <c r="BH57" s="57">
        <f>'C-SSA database'!$K$51</f>
        <v>2.1269999999999998</v>
      </c>
      <c r="BI57" s="55">
        <f>'C-SSA database'!$K$97</f>
        <v>6.2960000000000002E-2</v>
      </c>
      <c r="BJ57" s="57">
        <f>'C-SSA database'!$K$140</f>
        <v>0.62960000000000005</v>
      </c>
      <c r="BK57" s="53">
        <f>'C-SSA database'!$K$54</f>
        <v>2.4252336448598128E-3</v>
      </c>
      <c r="BL57" s="54">
        <f>'C-SSA database'!$K$100</f>
        <v>2.2009345794392521E-3</v>
      </c>
      <c r="BM57" s="53">
        <f>'C-SSA database'!$K$143</f>
        <v>2.200934579439252E-2</v>
      </c>
      <c r="BN57" s="57">
        <f>'C-SSA database'!$K$57</f>
        <v>1863.5</v>
      </c>
      <c r="BO57" s="57">
        <f>'C-SSA database'!$K$103</f>
        <v>328.08</v>
      </c>
      <c r="BP57" s="57">
        <f>'C-SSA database'!$K$146</f>
        <v>3280.8</v>
      </c>
      <c r="BQ57" s="53">
        <f>'C-SSA database'!$K$60</f>
        <v>16.806999999999999</v>
      </c>
      <c r="BR57" s="53">
        <f>'C-SSA database'!$K$106</f>
        <v>26.26</v>
      </c>
      <c r="BS57" s="53">
        <f>'C-SSA database'!$K$149</f>
        <v>262.61</v>
      </c>
    </row>
    <row r="58" spans="1:71" x14ac:dyDescent="0.2">
      <c r="A58" s="32"/>
      <c r="B58" s="32"/>
      <c r="C58" s="32"/>
      <c r="D58" s="32"/>
      <c r="E58" s="32"/>
      <c r="F58" s="32"/>
      <c r="G58" s="32"/>
      <c r="H58" s="32"/>
      <c r="I58" s="32"/>
      <c r="J58" s="32"/>
      <c r="K58" s="32"/>
      <c r="L58" s="32"/>
      <c r="M58" s="32"/>
      <c r="N58" s="32"/>
      <c r="O58" s="32"/>
      <c r="P58" s="32"/>
      <c r="Q58" s="32"/>
      <c r="R58" s="50" t="e">
        <f t="shared" si="33"/>
        <v>#DIV/0!</v>
      </c>
      <c r="S58" s="50" t="e">
        <f t="shared" si="34"/>
        <v>#DIV/0!</v>
      </c>
      <c r="T58" s="50" t="e">
        <f t="shared" si="35"/>
        <v>#DIV/0!</v>
      </c>
      <c r="U58" s="32"/>
      <c r="V58" s="77" t="e">
        <f t="shared" si="36"/>
        <v>#DIV/0!</v>
      </c>
      <c r="W58" s="77" t="e">
        <f t="shared" si="37"/>
        <v>#DIV/0!</v>
      </c>
      <c r="X58" s="77" t="e">
        <f t="shared" si="38"/>
        <v>#DIV/0!</v>
      </c>
      <c r="Y58" s="77" t="e">
        <f t="shared" si="39"/>
        <v>#DIV/0!</v>
      </c>
      <c r="Z58" s="77" t="e">
        <f t="shared" si="40"/>
        <v>#DIV/0!</v>
      </c>
      <c r="AA58" s="77" t="e">
        <f t="shared" si="41"/>
        <v>#DIV/0!</v>
      </c>
      <c r="AB58" s="77" t="e">
        <f t="shared" si="42"/>
        <v>#DIV/0!</v>
      </c>
      <c r="AC58" s="77" t="e">
        <f t="shared" si="43"/>
        <v>#DIV/0!</v>
      </c>
      <c r="AD58" s="77" t="e">
        <f t="shared" si="44"/>
        <v>#DIV/0!</v>
      </c>
      <c r="AE58" s="77" t="e">
        <f t="shared" si="45"/>
        <v>#DIV/0!</v>
      </c>
      <c r="AF58" s="77" t="e">
        <f t="shared" si="46"/>
        <v>#DIV/0!</v>
      </c>
      <c r="AG58" s="77" t="e">
        <f t="shared" si="47"/>
        <v>#DIV/0!</v>
      </c>
      <c r="AH58" s="32"/>
      <c r="AI58" s="32"/>
      <c r="AJ58" s="52">
        <f>'C-SSA database'!$K$27</f>
        <v>143.80000000000001</v>
      </c>
      <c r="AK58" s="52">
        <f>'C-SSA database'!$K$73</f>
        <v>31.97</v>
      </c>
      <c r="AL58" s="52">
        <f>'C-SSA database'!$K$116</f>
        <v>319.67</v>
      </c>
      <c r="AM58" s="53">
        <f>'C-SSA database'!$K$30</f>
        <v>2.0735000000000001</v>
      </c>
      <c r="AN58" s="54">
        <f>'C-SSA database'!$K$76</f>
        <v>0.31040000000000001</v>
      </c>
      <c r="AO58" s="54">
        <f>'C-SSA database'!$K$119</f>
        <v>3.1040000000000001</v>
      </c>
      <c r="AP58" s="55">
        <f>'C-SSA database'!$K$33</f>
        <v>0.54279999999999995</v>
      </c>
      <c r="AQ58" s="52">
        <f>'C-SSA database'!$K$79</f>
        <v>2.0799999999999999E-2</v>
      </c>
      <c r="AR58" s="52">
        <f>'C-SSA database'!$K$122</f>
        <v>0.20799999999999999</v>
      </c>
      <c r="AS58" s="56">
        <f>'C-SSA database'!$K$36</f>
        <v>8.83</v>
      </c>
      <c r="AT58" s="56">
        <f>'C-SSA database'!$K$82</f>
        <v>1.17</v>
      </c>
      <c r="AU58" s="54">
        <f>'C-SSA database'!$K$125</f>
        <v>11.7</v>
      </c>
      <c r="AV58" s="55">
        <f>'C-SSA database'!$K$39</f>
        <v>2.5034770514603618E-2</v>
      </c>
      <c r="AW58" s="55">
        <f>'C-SSA database'!$K$85</f>
        <v>3.9E-2</v>
      </c>
      <c r="AX58" s="55">
        <f>'C-SSA database'!$K$128</f>
        <v>0.39</v>
      </c>
      <c r="AY58" s="53">
        <f>'C-SSA database'!$K$42</f>
        <v>6.6012000000000004</v>
      </c>
      <c r="AZ58" s="53">
        <f>'C-SSA database'!$K$88</f>
        <v>12.121</v>
      </c>
      <c r="BA58" s="53">
        <f>'C-SSA database'!$K$131</f>
        <v>121.212</v>
      </c>
      <c r="BB58" s="55">
        <f>'C-SSA database'!$K$45</f>
        <v>2.6029411764705887E-3</v>
      </c>
      <c r="BC58" s="55">
        <f>'C-SSA database'!$K$91</f>
        <v>2.2058823529411765E-4</v>
      </c>
      <c r="BD58" s="57">
        <f>'C-SSA database'!$K$134</f>
        <v>2.2058823529411769E-3</v>
      </c>
      <c r="BE58" s="53">
        <f>'C-SSA database'!$K$48</f>
        <v>35137</v>
      </c>
      <c r="BF58" s="54">
        <f>'C-SSA database'!$K$94</f>
        <v>7249</v>
      </c>
      <c r="BG58" s="53">
        <f>'C-SSA database'!$K$137</f>
        <v>72490</v>
      </c>
      <c r="BH58" s="57">
        <f>'C-SSA database'!$K$51</f>
        <v>2.1269999999999998</v>
      </c>
      <c r="BI58" s="55">
        <f>'C-SSA database'!$K$97</f>
        <v>6.2960000000000002E-2</v>
      </c>
      <c r="BJ58" s="57">
        <f>'C-SSA database'!$K$140</f>
        <v>0.62960000000000005</v>
      </c>
      <c r="BK58" s="53">
        <f>'C-SSA database'!$K$54</f>
        <v>2.4252336448598128E-3</v>
      </c>
      <c r="BL58" s="54">
        <f>'C-SSA database'!$K$100</f>
        <v>2.2009345794392521E-3</v>
      </c>
      <c r="BM58" s="53">
        <f>'C-SSA database'!$K$143</f>
        <v>2.200934579439252E-2</v>
      </c>
      <c r="BN58" s="57">
        <f>'C-SSA database'!$K$57</f>
        <v>1863.5</v>
      </c>
      <c r="BO58" s="57">
        <f>'C-SSA database'!$K$103</f>
        <v>328.08</v>
      </c>
      <c r="BP58" s="57">
        <f>'C-SSA database'!$K$146</f>
        <v>3280.8</v>
      </c>
      <c r="BQ58" s="53">
        <f>'C-SSA database'!$K$60</f>
        <v>16.806999999999999</v>
      </c>
      <c r="BR58" s="53">
        <f>'C-SSA database'!$K$106</f>
        <v>26.26</v>
      </c>
      <c r="BS58" s="53">
        <f>'C-SSA database'!$K$149</f>
        <v>262.61</v>
      </c>
    </row>
    <row r="59" spans="1:71" x14ac:dyDescent="0.2">
      <c r="A59" s="32"/>
      <c r="B59" s="32"/>
      <c r="C59" s="32"/>
      <c r="D59" s="32"/>
      <c r="E59" s="32"/>
      <c r="F59" s="32"/>
      <c r="G59" s="32"/>
      <c r="H59" s="32"/>
      <c r="I59" s="32"/>
      <c r="J59" s="32"/>
      <c r="K59" s="32"/>
      <c r="L59" s="32"/>
      <c r="M59" s="32"/>
      <c r="N59" s="32"/>
      <c r="O59" s="32"/>
      <c r="P59" s="32"/>
      <c r="Q59" s="32"/>
      <c r="R59" s="50" t="e">
        <f t="shared" si="33"/>
        <v>#DIV/0!</v>
      </c>
      <c r="S59" s="50" t="e">
        <f t="shared" si="34"/>
        <v>#DIV/0!</v>
      </c>
      <c r="T59" s="50" t="e">
        <f t="shared" si="35"/>
        <v>#DIV/0!</v>
      </c>
      <c r="U59" s="32"/>
      <c r="V59" s="77" t="e">
        <f t="shared" si="36"/>
        <v>#DIV/0!</v>
      </c>
      <c r="W59" s="77" t="e">
        <f t="shared" si="37"/>
        <v>#DIV/0!</v>
      </c>
      <c r="X59" s="77" t="e">
        <f t="shared" si="38"/>
        <v>#DIV/0!</v>
      </c>
      <c r="Y59" s="77" t="e">
        <f t="shared" si="39"/>
        <v>#DIV/0!</v>
      </c>
      <c r="Z59" s="77" t="e">
        <f t="shared" si="40"/>
        <v>#DIV/0!</v>
      </c>
      <c r="AA59" s="77" t="e">
        <f t="shared" si="41"/>
        <v>#DIV/0!</v>
      </c>
      <c r="AB59" s="77" t="e">
        <f t="shared" si="42"/>
        <v>#DIV/0!</v>
      </c>
      <c r="AC59" s="77" t="e">
        <f t="shared" si="43"/>
        <v>#DIV/0!</v>
      </c>
      <c r="AD59" s="77" t="e">
        <f t="shared" si="44"/>
        <v>#DIV/0!</v>
      </c>
      <c r="AE59" s="77" t="e">
        <f t="shared" si="45"/>
        <v>#DIV/0!</v>
      </c>
      <c r="AF59" s="77" t="e">
        <f t="shared" si="46"/>
        <v>#DIV/0!</v>
      </c>
      <c r="AG59" s="77" t="e">
        <f t="shared" si="47"/>
        <v>#DIV/0!</v>
      </c>
      <c r="AH59" s="32"/>
      <c r="AI59" s="32"/>
      <c r="AJ59" s="52">
        <f>'C-SSA database'!$K$27</f>
        <v>143.80000000000001</v>
      </c>
      <c r="AK59" s="52">
        <f>'C-SSA database'!$K$73</f>
        <v>31.97</v>
      </c>
      <c r="AL59" s="52">
        <f>'C-SSA database'!$K$116</f>
        <v>319.67</v>
      </c>
      <c r="AM59" s="53">
        <f>'C-SSA database'!$K$30</f>
        <v>2.0735000000000001</v>
      </c>
      <c r="AN59" s="54">
        <f>'C-SSA database'!$K$76</f>
        <v>0.31040000000000001</v>
      </c>
      <c r="AO59" s="54">
        <f>'C-SSA database'!$K$119</f>
        <v>3.1040000000000001</v>
      </c>
      <c r="AP59" s="55">
        <f>'C-SSA database'!$K$33</f>
        <v>0.54279999999999995</v>
      </c>
      <c r="AQ59" s="52">
        <f>'C-SSA database'!$K$79</f>
        <v>2.0799999999999999E-2</v>
      </c>
      <c r="AR59" s="52">
        <f>'C-SSA database'!$K$122</f>
        <v>0.20799999999999999</v>
      </c>
      <c r="AS59" s="56">
        <f>'C-SSA database'!$K$36</f>
        <v>8.83</v>
      </c>
      <c r="AT59" s="56">
        <f>'C-SSA database'!$K$82</f>
        <v>1.17</v>
      </c>
      <c r="AU59" s="54">
        <f>'C-SSA database'!$K$125</f>
        <v>11.7</v>
      </c>
      <c r="AV59" s="55">
        <f>'C-SSA database'!$K$39</f>
        <v>2.5034770514603618E-2</v>
      </c>
      <c r="AW59" s="55">
        <f>'C-SSA database'!$K$85</f>
        <v>3.9E-2</v>
      </c>
      <c r="AX59" s="55">
        <f>'C-SSA database'!$K$128</f>
        <v>0.39</v>
      </c>
      <c r="AY59" s="53">
        <f>'C-SSA database'!$K$42</f>
        <v>6.6012000000000004</v>
      </c>
      <c r="AZ59" s="53">
        <f>'C-SSA database'!$K$88</f>
        <v>12.121</v>
      </c>
      <c r="BA59" s="53">
        <f>'C-SSA database'!$K$131</f>
        <v>121.212</v>
      </c>
      <c r="BB59" s="55">
        <f>'C-SSA database'!$K$45</f>
        <v>2.6029411764705887E-3</v>
      </c>
      <c r="BC59" s="55">
        <f>'C-SSA database'!$K$91</f>
        <v>2.2058823529411765E-4</v>
      </c>
      <c r="BD59" s="57">
        <f>'C-SSA database'!$K$134</f>
        <v>2.2058823529411769E-3</v>
      </c>
      <c r="BE59" s="53">
        <f>'C-SSA database'!$K$48</f>
        <v>35137</v>
      </c>
      <c r="BF59" s="54">
        <f>'C-SSA database'!$K$94</f>
        <v>7249</v>
      </c>
      <c r="BG59" s="53">
        <f>'C-SSA database'!$K$137</f>
        <v>72490</v>
      </c>
      <c r="BH59" s="57">
        <f>'C-SSA database'!$K$51</f>
        <v>2.1269999999999998</v>
      </c>
      <c r="BI59" s="55">
        <f>'C-SSA database'!$K$97</f>
        <v>6.2960000000000002E-2</v>
      </c>
      <c r="BJ59" s="57">
        <f>'C-SSA database'!$K$140</f>
        <v>0.62960000000000005</v>
      </c>
      <c r="BK59" s="53">
        <f>'C-SSA database'!$K$54</f>
        <v>2.4252336448598128E-3</v>
      </c>
      <c r="BL59" s="54">
        <f>'C-SSA database'!$K$100</f>
        <v>2.2009345794392521E-3</v>
      </c>
      <c r="BM59" s="53">
        <f>'C-SSA database'!$K$143</f>
        <v>2.200934579439252E-2</v>
      </c>
      <c r="BN59" s="57">
        <f>'C-SSA database'!$K$57</f>
        <v>1863.5</v>
      </c>
      <c r="BO59" s="57">
        <f>'C-SSA database'!$K$103</f>
        <v>328.08</v>
      </c>
      <c r="BP59" s="57">
        <f>'C-SSA database'!$K$146</f>
        <v>3280.8</v>
      </c>
      <c r="BQ59" s="53">
        <f>'C-SSA database'!$K$60</f>
        <v>16.806999999999999</v>
      </c>
      <c r="BR59" s="53">
        <f>'C-SSA database'!$K$106</f>
        <v>26.26</v>
      </c>
      <c r="BS59" s="53">
        <f>'C-SSA database'!$K$149</f>
        <v>262.61</v>
      </c>
    </row>
    <row r="60" spans="1:71" x14ac:dyDescent="0.2">
      <c r="A60" s="32"/>
      <c r="B60" s="32"/>
      <c r="C60" s="32"/>
      <c r="D60" s="32"/>
      <c r="E60" s="32"/>
      <c r="F60" s="32"/>
      <c r="G60" s="32"/>
      <c r="H60" s="32"/>
      <c r="I60" s="32"/>
      <c r="J60" s="32"/>
      <c r="K60" s="32"/>
      <c r="L60" s="32"/>
      <c r="M60" s="32"/>
      <c r="N60" s="32"/>
      <c r="O60" s="32"/>
      <c r="P60" s="32"/>
      <c r="Q60" s="32"/>
      <c r="R60" s="50" t="e">
        <f t="shared" si="33"/>
        <v>#DIV/0!</v>
      </c>
      <c r="S60" s="50" t="e">
        <f t="shared" si="34"/>
        <v>#DIV/0!</v>
      </c>
      <c r="T60" s="50" t="e">
        <f t="shared" si="35"/>
        <v>#DIV/0!</v>
      </c>
      <c r="U60" s="32"/>
      <c r="V60" s="77" t="e">
        <f t="shared" si="36"/>
        <v>#DIV/0!</v>
      </c>
      <c r="W60" s="77" t="e">
        <f t="shared" si="37"/>
        <v>#DIV/0!</v>
      </c>
      <c r="X60" s="77" t="e">
        <f t="shared" si="38"/>
        <v>#DIV/0!</v>
      </c>
      <c r="Y60" s="77" t="e">
        <f t="shared" si="39"/>
        <v>#DIV/0!</v>
      </c>
      <c r="Z60" s="77" t="e">
        <f t="shared" si="40"/>
        <v>#DIV/0!</v>
      </c>
      <c r="AA60" s="77" t="e">
        <f t="shared" si="41"/>
        <v>#DIV/0!</v>
      </c>
      <c r="AB60" s="77" t="e">
        <f t="shared" si="42"/>
        <v>#DIV/0!</v>
      </c>
      <c r="AC60" s="77" t="e">
        <f t="shared" si="43"/>
        <v>#DIV/0!</v>
      </c>
      <c r="AD60" s="77" t="e">
        <f t="shared" si="44"/>
        <v>#DIV/0!</v>
      </c>
      <c r="AE60" s="77" t="e">
        <f t="shared" si="45"/>
        <v>#DIV/0!</v>
      </c>
      <c r="AF60" s="77" t="e">
        <f t="shared" si="46"/>
        <v>#DIV/0!</v>
      </c>
      <c r="AG60" s="77" t="e">
        <f t="shared" si="47"/>
        <v>#DIV/0!</v>
      </c>
      <c r="AH60" s="32"/>
      <c r="AI60" s="32"/>
      <c r="AJ60" s="52">
        <f>'C-SSA database'!$K$27</f>
        <v>143.80000000000001</v>
      </c>
      <c r="AK60" s="52">
        <f>'C-SSA database'!$K$73</f>
        <v>31.97</v>
      </c>
      <c r="AL60" s="52">
        <f>'C-SSA database'!$K$116</f>
        <v>319.67</v>
      </c>
      <c r="AM60" s="53">
        <f>'C-SSA database'!$K$30</f>
        <v>2.0735000000000001</v>
      </c>
      <c r="AN60" s="54">
        <f>'C-SSA database'!$K$76</f>
        <v>0.31040000000000001</v>
      </c>
      <c r="AO60" s="54">
        <f>'C-SSA database'!$K$119</f>
        <v>3.1040000000000001</v>
      </c>
      <c r="AP60" s="55">
        <f>'C-SSA database'!$K$33</f>
        <v>0.54279999999999995</v>
      </c>
      <c r="AQ60" s="52">
        <f>'C-SSA database'!$K$79</f>
        <v>2.0799999999999999E-2</v>
      </c>
      <c r="AR60" s="52">
        <f>'C-SSA database'!$K$122</f>
        <v>0.20799999999999999</v>
      </c>
      <c r="AS60" s="56">
        <f>'C-SSA database'!$K$36</f>
        <v>8.83</v>
      </c>
      <c r="AT60" s="56">
        <f>'C-SSA database'!$K$82</f>
        <v>1.17</v>
      </c>
      <c r="AU60" s="54">
        <f>'C-SSA database'!$K$125</f>
        <v>11.7</v>
      </c>
      <c r="AV60" s="55">
        <f>'C-SSA database'!$K$39</f>
        <v>2.5034770514603618E-2</v>
      </c>
      <c r="AW60" s="55">
        <f>'C-SSA database'!$K$85</f>
        <v>3.9E-2</v>
      </c>
      <c r="AX60" s="55">
        <f>'C-SSA database'!$K$128</f>
        <v>0.39</v>
      </c>
      <c r="AY60" s="53">
        <f>'C-SSA database'!$K$42</f>
        <v>6.6012000000000004</v>
      </c>
      <c r="AZ60" s="53">
        <f>'C-SSA database'!$K$88</f>
        <v>12.121</v>
      </c>
      <c r="BA60" s="53">
        <f>'C-SSA database'!$K$131</f>
        <v>121.212</v>
      </c>
      <c r="BB60" s="55">
        <f>'C-SSA database'!$K$45</f>
        <v>2.6029411764705887E-3</v>
      </c>
      <c r="BC60" s="55">
        <f>'C-SSA database'!$K$91</f>
        <v>2.2058823529411765E-4</v>
      </c>
      <c r="BD60" s="57">
        <f>'C-SSA database'!$K$134</f>
        <v>2.2058823529411769E-3</v>
      </c>
      <c r="BE60" s="53">
        <f>'C-SSA database'!$K$48</f>
        <v>35137</v>
      </c>
      <c r="BF60" s="54">
        <f>'C-SSA database'!$K$94</f>
        <v>7249</v>
      </c>
      <c r="BG60" s="53">
        <f>'C-SSA database'!$K$137</f>
        <v>72490</v>
      </c>
      <c r="BH60" s="57">
        <f>'C-SSA database'!$K$51</f>
        <v>2.1269999999999998</v>
      </c>
      <c r="BI60" s="55">
        <f>'C-SSA database'!$K$97</f>
        <v>6.2960000000000002E-2</v>
      </c>
      <c r="BJ60" s="57">
        <f>'C-SSA database'!$K$140</f>
        <v>0.62960000000000005</v>
      </c>
      <c r="BK60" s="53">
        <f>'C-SSA database'!$K$54</f>
        <v>2.4252336448598128E-3</v>
      </c>
      <c r="BL60" s="54">
        <f>'C-SSA database'!$K$100</f>
        <v>2.2009345794392521E-3</v>
      </c>
      <c r="BM60" s="53">
        <f>'C-SSA database'!$K$143</f>
        <v>2.200934579439252E-2</v>
      </c>
      <c r="BN60" s="57">
        <f>'C-SSA database'!$K$57</f>
        <v>1863.5</v>
      </c>
      <c r="BO60" s="57">
        <f>'C-SSA database'!$K$103</f>
        <v>328.08</v>
      </c>
      <c r="BP60" s="57">
        <f>'C-SSA database'!$K$146</f>
        <v>3280.8</v>
      </c>
      <c r="BQ60" s="53">
        <f>'C-SSA database'!$K$60</f>
        <v>16.806999999999999</v>
      </c>
      <c r="BR60" s="53">
        <f>'C-SSA database'!$K$106</f>
        <v>26.26</v>
      </c>
      <c r="BS60" s="53">
        <f>'C-SSA database'!$K$149</f>
        <v>262.61</v>
      </c>
    </row>
    <row r="61" spans="1:71" x14ac:dyDescent="0.2">
      <c r="A61" s="32"/>
      <c r="B61" s="32"/>
      <c r="C61" s="32"/>
      <c r="D61" s="32"/>
      <c r="E61" s="32"/>
      <c r="F61" s="32"/>
      <c r="G61" s="32"/>
      <c r="H61" s="32"/>
      <c r="I61" s="32"/>
      <c r="J61" s="32"/>
      <c r="K61" s="32"/>
      <c r="L61" s="32"/>
      <c r="M61" s="32"/>
      <c r="N61" s="32"/>
      <c r="O61" s="32"/>
      <c r="P61" s="32"/>
      <c r="Q61" s="32"/>
      <c r="R61" s="50" t="e">
        <f t="shared" si="33"/>
        <v>#DIV/0!</v>
      </c>
      <c r="S61" s="50" t="e">
        <f t="shared" si="34"/>
        <v>#DIV/0!</v>
      </c>
      <c r="T61" s="50" t="e">
        <f t="shared" si="35"/>
        <v>#DIV/0!</v>
      </c>
      <c r="U61" s="32"/>
      <c r="V61" s="77" t="e">
        <f t="shared" si="36"/>
        <v>#DIV/0!</v>
      </c>
      <c r="W61" s="77" t="e">
        <f t="shared" si="37"/>
        <v>#DIV/0!</v>
      </c>
      <c r="X61" s="77" t="e">
        <f t="shared" si="38"/>
        <v>#DIV/0!</v>
      </c>
      <c r="Y61" s="77" t="e">
        <f t="shared" si="39"/>
        <v>#DIV/0!</v>
      </c>
      <c r="Z61" s="77" t="e">
        <f t="shared" si="40"/>
        <v>#DIV/0!</v>
      </c>
      <c r="AA61" s="77" t="e">
        <f t="shared" si="41"/>
        <v>#DIV/0!</v>
      </c>
      <c r="AB61" s="77" t="e">
        <f t="shared" si="42"/>
        <v>#DIV/0!</v>
      </c>
      <c r="AC61" s="77" t="e">
        <f t="shared" si="43"/>
        <v>#DIV/0!</v>
      </c>
      <c r="AD61" s="77" t="e">
        <f t="shared" si="44"/>
        <v>#DIV/0!</v>
      </c>
      <c r="AE61" s="77" t="e">
        <f t="shared" si="45"/>
        <v>#DIV/0!</v>
      </c>
      <c r="AF61" s="77" t="e">
        <f t="shared" si="46"/>
        <v>#DIV/0!</v>
      </c>
      <c r="AG61" s="77" t="e">
        <f t="shared" si="47"/>
        <v>#DIV/0!</v>
      </c>
      <c r="AH61" s="32"/>
      <c r="AI61" s="32"/>
      <c r="AJ61" s="52">
        <f>'C-SSA database'!$K$27</f>
        <v>143.80000000000001</v>
      </c>
      <c r="AK61" s="52">
        <f>'C-SSA database'!$K$73</f>
        <v>31.97</v>
      </c>
      <c r="AL61" s="52">
        <f>'C-SSA database'!$K$116</f>
        <v>319.67</v>
      </c>
      <c r="AM61" s="53">
        <f>'C-SSA database'!$K$30</f>
        <v>2.0735000000000001</v>
      </c>
      <c r="AN61" s="54">
        <f>'C-SSA database'!$K$76</f>
        <v>0.31040000000000001</v>
      </c>
      <c r="AO61" s="54">
        <f>'C-SSA database'!$K$119</f>
        <v>3.1040000000000001</v>
      </c>
      <c r="AP61" s="55">
        <f>'C-SSA database'!$K$33</f>
        <v>0.54279999999999995</v>
      </c>
      <c r="AQ61" s="52">
        <f>'C-SSA database'!$K$79</f>
        <v>2.0799999999999999E-2</v>
      </c>
      <c r="AR61" s="52">
        <f>'C-SSA database'!$K$122</f>
        <v>0.20799999999999999</v>
      </c>
      <c r="AS61" s="56">
        <f>'C-SSA database'!$K$36</f>
        <v>8.83</v>
      </c>
      <c r="AT61" s="56">
        <f>'C-SSA database'!$K$82</f>
        <v>1.17</v>
      </c>
      <c r="AU61" s="54">
        <f>'C-SSA database'!$K$125</f>
        <v>11.7</v>
      </c>
      <c r="AV61" s="55">
        <f>'C-SSA database'!$K$39</f>
        <v>2.5034770514603618E-2</v>
      </c>
      <c r="AW61" s="55">
        <f>'C-SSA database'!$K$85</f>
        <v>3.9E-2</v>
      </c>
      <c r="AX61" s="55">
        <f>'C-SSA database'!$K$128</f>
        <v>0.39</v>
      </c>
      <c r="AY61" s="53">
        <f>'C-SSA database'!$K$42</f>
        <v>6.6012000000000004</v>
      </c>
      <c r="AZ61" s="53">
        <f>'C-SSA database'!$K$88</f>
        <v>12.121</v>
      </c>
      <c r="BA61" s="53">
        <f>'C-SSA database'!$K$131</f>
        <v>121.212</v>
      </c>
      <c r="BB61" s="55">
        <f>'C-SSA database'!$K$45</f>
        <v>2.6029411764705887E-3</v>
      </c>
      <c r="BC61" s="55">
        <f>'C-SSA database'!$K$91</f>
        <v>2.2058823529411765E-4</v>
      </c>
      <c r="BD61" s="57">
        <f>'C-SSA database'!$K$134</f>
        <v>2.2058823529411769E-3</v>
      </c>
      <c r="BE61" s="53">
        <f>'C-SSA database'!$K$48</f>
        <v>35137</v>
      </c>
      <c r="BF61" s="54">
        <f>'C-SSA database'!$K$94</f>
        <v>7249</v>
      </c>
      <c r="BG61" s="53">
        <f>'C-SSA database'!$K$137</f>
        <v>72490</v>
      </c>
      <c r="BH61" s="57">
        <f>'C-SSA database'!$K$51</f>
        <v>2.1269999999999998</v>
      </c>
      <c r="BI61" s="55">
        <f>'C-SSA database'!$K$97</f>
        <v>6.2960000000000002E-2</v>
      </c>
      <c r="BJ61" s="57">
        <f>'C-SSA database'!$K$140</f>
        <v>0.62960000000000005</v>
      </c>
      <c r="BK61" s="53">
        <f>'C-SSA database'!$K$54</f>
        <v>2.4252336448598128E-3</v>
      </c>
      <c r="BL61" s="54">
        <f>'C-SSA database'!$K$100</f>
        <v>2.2009345794392521E-3</v>
      </c>
      <c r="BM61" s="53">
        <f>'C-SSA database'!$K$143</f>
        <v>2.200934579439252E-2</v>
      </c>
      <c r="BN61" s="57">
        <f>'C-SSA database'!$K$57</f>
        <v>1863.5</v>
      </c>
      <c r="BO61" s="57">
        <f>'C-SSA database'!$K$103</f>
        <v>328.08</v>
      </c>
      <c r="BP61" s="57">
        <f>'C-SSA database'!$K$146</f>
        <v>3280.8</v>
      </c>
      <c r="BQ61" s="53">
        <f>'C-SSA database'!$K$60</f>
        <v>16.806999999999999</v>
      </c>
      <c r="BR61" s="53">
        <f>'C-SSA database'!$K$106</f>
        <v>26.26</v>
      </c>
      <c r="BS61" s="53">
        <f>'C-SSA database'!$K$149</f>
        <v>262.61</v>
      </c>
    </row>
    <row r="62" spans="1:71" x14ac:dyDescent="0.2">
      <c r="A62" s="32"/>
      <c r="B62" s="32"/>
      <c r="C62" s="32"/>
      <c r="D62" s="32"/>
      <c r="E62" s="32"/>
      <c r="F62" s="32"/>
      <c r="G62" s="32"/>
      <c r="H62" s="32"/>
      <c r="I62" s="32"/>
      <c r="J62" s="32"/>
      <c r="K62" s="32"/>
      <c r="L62" s="32"/>
      <c r="M62" s="32"/>
      <c r="N62" s="32"/>
      <c r="O62" s="32"/>
      <c r="P62" s="32"/>
      <c r="Q62" s="32"/>
      <c r="R62" s="50" t="e">
        <f t="shared" si="33"/>
        <v>#DIV/0!</v>
      </c>
      <c r="S62" s="50" t="e">
        <f t="shared" si="34"/>
        <v>#DIV/0!</v>
      </c>
      <c r="T62" s="50" t="e">
        <f t="shared" si="35"/>
        <v>#DIV/0!</v>
      </c>
      <c r="U62" s="32"/>
      <c r="V62" s="77" t="e">
        <f t="shared" si="36"/>
        <v>#DIV/0!</v>
      </c>
      <c r="W62" s="77" t="e">
        <f t="shared" si="37"/>
        <v>#DIV/0!</v>
      </c>
      <c r="X62" s="77" t="e">
        <f t="shared" si="38"/>
        <v>#DIV/0!</v>
      </c>
      <c r="Y62" s="77" t="e">
        <f t="shared" si="39"/>
        <v>#DIV/0!</v>
      </c>
      <c r="Z62" s="77" t="e">
        <f t="shared" si="40"/>
        <v>#DIV/0!</v>
      </c>
      <c r="AA62" s="77" t="e">
        <f t="shared" si="41"/>
        <v>#DIV/0!</v>
      </c>
      <c r="AB62" s="77" t="e">
        <f t="shared" si="42"/>
        <v>#DIV/0!</v>
      </c>
      <c r="AC62" s="77" t="e">
        <f t="shared" si="43"/>
        <v>#DIV/0!</v>
      </c>
      <c r="AD62" s="77" t="e">
        <f t="shared" si="44"/>
        <v>#DIV/0!</v>
      </c>
      <c r="AE62" s="77" t="e">
        <f t="shared" si="45"/>
        <v>#DIV/0!</v>
      </c>
      <c r="AF62" s="77" t="e">
        <f t="shared" si="46"/>
        <v>#DIV/0!</v>
      </c>
      <c r="AG62" s="77" t="e">
        <f t="shared" si="47"/>
        <v>#DIV/0!</v>
      </c>
      <c r="AH62" s="32"/>
      <c r="AI62" s="32"/>
      <c r="AJ62" s="52">
        <f>'C-SSA database'!$K$27</f>
        <v>143.80000000000001</v>
      </c>
      <c r="AK62" s="52">
        <f>'C-SSA database'!$K$73</f>
        <v>31.97</v>
      </c>
      <c r="AL62" s="52">
        <f>'C-SSA database'!$K$116</f>
        <v>319.67</v>
      </c>
      <c r="AM62" s="53">
        <f>'C-SSA database'!$K$30</f>
        <v>2.0735000000000001</v>
      </c>
      <c r="AN62" s="54">
        <f>'C-SSA database'!$K$76</f>
        <v>0.31040000000000001</v>
      </c>
      <c r="AO62" s="54">
        <f>'C-SSA database'!$K$119</f>
        <v>3.1040000000000001</v>
      </c>
      <c r="AP62" s="55">
        <f>'C-SSA database'!$K$33</f>
        <v>0.54279999999999995</v>
      </c>
      <c r="AQ62" s="52">
        <f>'C-SSA database'!$K$79</f>
        <v>2.0799999999999999E-2</v>
      </c>
      <c r="AR62" s="52">
        <f>'C-SSA database'!$K$122</f>
        <v>0.20799999999999999</v>
      </c>
      <c r="AS62" s="56">
        <f>'C-SSA database'!$K$36</f>
        <v>8.83</v>
      </c>
      <c r="AT62" s="56">
        <f>'C-SSA database'!$K$82</f>
        <v>1.17</v>
      </c>
      <c r="AU62" s="54">
        <f>'C-SSA database'!$K$125</f>
        <v>11.7</v>
      </c>
      <c r="AV62" s="55">
        <f>'C-SSA database'!$K$39</f>
        <v>2.5034770514603618E-2</v>
      </c>
      <c r="AW62" s="55">
        <f>'C-SSA database'!$K$85</f>
        <v>3.9E-2</v>
      </c>
      <c r="AX62" s="55">
        <f>'C-SSA database'!$K$128</f>
        <v>0.39</v>
      </c>
      <c r="AY62" s="53">
        <f>'C-SSA database'!$K$42</f>
        <v>6.6012000000000004</v>
      </c>
      <c r="AZ62" s="53">
        <f>'C-SSA database'!$K$88</f>
        <v>12.121</v>
      </c>
      <c r="BA62" s="53">
        <f>'C-SSA database'!$K$131</f>
        <v>121.212</v>
      </c>
      <c r="BB62" s="55">
        <f>'C-SSA database'!$K$45</f>
        <v>2.6029411764705887E-3</v>
      </c>
      <c r="BC62" s="55">
        <f>'C-SSA database'!$K$91</f>
        <v>2.2058823529411765E-4</v>
      </c>
      <c r="BD62" s="57">
        <f>'C-SSA database'!$K$134</f>
        <v>2.2058823529411769E-3</v>
      </c>
      <c r="BE62" s="53">
        <f>'C-SSA database'!$K$48</f>
        <v>35137</v>
      </c>
      <c r="BF62" s="54">
        <f>'C-SSA database'!$K$94</f>
        <v>7249</v>
      </c>
      <c r="BG62" s="53">
        <f>'C-SSA database'!$K$137</f>
        <v>72490</v>
      </c>
      <c r="BH62" s="57">
        <f>'C-SSA database'!$K$51</f>
        <v>2.1269999999999998</v>
      </c>
      <c r="BI62" s="55">
        <f>'C-SSA database'!$K$97</f>
        <v>6.2960000000000002E-2</v>
      </c>
      <c r="BJ62" s="57">
        <f>'C-SSA database'!$K$140</f>
        <v>0.62960000000000005</v>
      </c>
      <c r="BK62" s="53">
        <f>'C-SSA database'!$K$54</f>
        <v>2.4252336448598128E-3</v>
      </c>
      <c r="BL62" s="54">
        <f>'C-SSA database'!$K$100</f>
        <v>2.2009345794392521E-3</v>
      </c>
      <c r="BM62" s="53">
        <f>'C-SSA database'!$K$143</f>
        <v>2.200934579439252E-2</v>
      </c>
      <c r="BN62" s="57">
        <f>'C-SSA database'!$K$57</f>
        <v>1863.5</v>
      </c>
      <c r="BO62" s="57">
        <f>'C-SSA database'!$K$103</f>
        <v>328.08</v>
      </c>
      <c r="BP62" s="57">
        <f>'C-SSA database'!$K$146</f>
        <v>3280.8</v>
      </c>
      <c r="BQ62" s="53">
        <f>'C-SSA database'!$K$60</f>
        <v>16.806999999999999</v>
      </c>
      <c r="BR62" s="53">
        <f>'C-SSA database'!$K$106</f>
        <v>26.26</v>
      </c>
      <c r="BS62" s="53">
        <f>'C-SSA database'!$K$149</f>
        <v>262.61</v>
      </c>
    </row>
    <row r="63" spans="1:71" x14ac:dyDescent="0.2">
      <c r="A63" s="32"/>
      <c r="B63" s="32"/>
      <c r="C63" s="32"/>
      <c r="D63" s="32"/>
      <c r="E63" s="32"/>
      <c r="F63" s="32"/>
      <c r="G63" s="32"/>
      <c r="H63" s="32"/>
      <c r="I63" s="32"/>
      <c r="J63" s="32"/>
      <c r="K63" s="32"/>
      <c r="L63" s="32"/>
      <c r="M63" s="32"/>
      <c r="N63" s="32"/>
      <c r="O63" s="32"/>
      <c r="P63" s="32"/>
      <c r="Q63" s="32"/>
      <c r="R63" s="50" t="e">
        <f t="shared" si="33"/>
        <v>#DIV/0!</v>
      </c>
      <c r="S63" s="50" t="e">
        <f t="shared" si="34"/>
        <v>#DIV/0!</v>
      </c>
      <c r="T63" s="50" t="e">
        <f t="shared" si="35"/>
        <v>#DIV/0!</v>
      </c>
      <c r="U63" s="32"/>
      <c r="V63" s="77" t="e">
        <f t="shared" si="36"/>
        <v>#DIV/0!</v>
      </c>
      <c r="W63" s="77" t="e">
        <f t="shared" si="37"/>
        <v>#DIV/0!</v>
      </c>
      <c r="X63" s="77" t="e">
        <f t="shared" si="38"/>
        <v>#DIV/0!</v>
      </c>
      <c r="Y63" s="77" t="e">
        <f t="shared" si="39"/>
        <v>#DIV/0!</v>
      </c>
      <c r="Z63" s="77" t="e">
        <f t="shared" si="40"/>
        <v>#DIV/0!</v>
      </c>
      <c r="AA63" s="77" t="e">
        <f t="shared" si="41"/>
        <v>#DIV/0!</v>
      </c>
      <c r="AB63" s="77" t="e">
        <f t="shared" si="42"/>
        <v>#DIV/0!</v>
      </c>
      <c r="AC63" s="77" t="e">
        <f t="shared" si="43"/>
        <v>#DIV/0!</v>
      </c>
      <c r="AD63" s="77" t="e">
        <f t="shared" si="44"/>
        <v>#DIV/0!</v>
      </c>
      <c r="AE63" s="77" t="e">
        <f t="shared" si="45"/>
        <v>#DIV/0!</v>
      </c>
      <c r="AF63" s="77" t="e">
        <f t="shared" si="46"/>
        <v>#DIV/0!</v>
      </c>
      <c r="AG63" s="77" t="e">
        <f t="shared" si="47"/>
        <v>#DIV/0!</v>
      </c>
      <c r="AH63" s="32"/>
      <c r="AI63" s="32"/>
      <c r="AJ63" s="52">
        <f>'C-SSA database'!$K$27</f>
        <v>143.80000000000001</v>
      </c>
      <c r="AK63" s="52">
        <f>'C-SSA database'!$K$73</f>
        <v>31.97</v>
      </c>
      <c r="AL63" s="52">
        <f>'C-SSA database'!$K$116</f>
        <v>319.67</v>
      </c>
      <c r="AM63" s="53">
        <f>'C-SSA database'!$K$30</f>
        <v>2.0735000000000001</v>
      </c>
      <c r="AN63" s="54">
        <f>'C-SSA database'!$K$76</f>
        <v>0.31040000000000001</v>
      </c>
      <c r="AO63" s="54">
        <f>'C-SSA database'!$K$119</f>
        <v>3.1040000000000001</v>
      </c>
      <c r="AP63" s="55">
        <f>'C-SSA database'!$K$33</f>
        <v>0.54279999999999995</v>
      </c>
      <c r="AQ63" s="52">
        <f>'C-SSA database'!$K$79</f>
        <v>2.0799999999999999E-2</v>
      </c>
      <c r="AR63" s="52">
        <f>'C-SSA database'!$K$122</f>
        <v>0.20799999999999999</v>
      </c>
      <c r="AS63" s="56">
        <f>'C-SSA database'!$K$36</f>
        <v>8.83</v>
      </c>
      <c r="AT63" s="56">
        <f>'C-SSA database'!$K$82</f>
        <v>1.17</v>
      </c>
      <c r="AU63" s="54">
        <f>'C-SSA database'!$K$125</f>
        <v>11.7</v>
      </c>
      <c r="AV63" s="55">
        <f>'C-SSA database'!$K$39</f>
        <v>2.5034770514603618E-2</v>
      </c>
      <c r="AW63" s="55">
        <f>'C-SSA database'!$K$85</f>
        <v>3.9E-2</v>
      </c>
      <c r="AX63" s="55">
        <f>'C-SSA database'!$K$128</f>
        <v>0.39</v>
      </c>
      <c r="AY63" s="53">
        <f>'C-SSA database'!$K$42</f>
        <v>6.6012000000000004</v>
      </c>
      <c r="AZ63" s="53">
        <f>'C-SSA database'!$K$88</f>
        <v>12.121</v>
      </c>
      <c r="BA63" s="53">
        <f>'C-SSA database'!$K$131</f>
        <v>121.212</v>
      </c>
      <c r="BB63" s="55">
        <f>'C-SSA database'!$K$45</f>
        <v>2.6029411764705887E-3</v>
      </c>
      <c r="BC63" s="55">
        <f>'C-SSA database'!$K$91</f>
        <v>2.2058823529411765E-4</v>
      </c>
      <c r="BD63" s="57">
        <f>'C-SSA database'!$K$134</f>
        <v>2.2058823529411769E-3</v>
      </c>
      <c r="BE63" s="53">
        <f>'C-SSA database'!$K$48</f>
        <v>35137</v>
      </c>
      <c r="BF63" s="54">
        <f>'C-SSA database'!$K$94</f>
        <v>7249</v>
      </c>
      <c r="BG63" s="53">
        <f>'C-SSA database'!$K$137</f>
        <v>72490</v>
      </c>
      <c r="BH63" s="57">
        <f>'C-SSA database'!$K$51</f>
        <v>2.1269999999999998</v>
      </c>
      <c r="BI63" s="55">
        <f>'C-SSA database'!$K$97</f>
        <v>6.2960000000000002E-2</v>
      </c>
      <c r="BJ63" s="57">
        <f>'C-SSA database'!$K$140</f>
        <v>0.62960000000000005</v>
      </c>
      <c r="BK63" s="53">
        <f>'C-SSA database'!$K$54</f>
        <v>2.4252336448598128E-3</v>
      </c>
      <c r="BL63" s="54">
        <f>'C-SSA database'!$K$100</f>
        <v>2.2009345794392521E-3</v>
      </c>
      <c r="BM63" s="53">
        <f>'C-SSA database'!$K$143</f>
        <v>2.200934579439252E-2</v>
      </c>
      <c r="BN63" s="57">
        <f>'C-SSA database'!$K$57</f>
        <v>1863.5</v>
      </c>
      <c r="BO63" s="57">
        <f>'C-SSA database'!$K$103</f>
        <v>328.08</v>
      </c>
      <c r="BP63" s="57">
        <f>'C-SSA database'!$K$146</f>
        <v>3280.8</v>
      </c>
      <c r="BQ63" s="53">
        <f>'C-SSA database'!$K$60</f>
        <v>16.806999999999999</v>
      </c>
      <c r="BR63" s="53">
        <f>'C-SSA database'!$K$106</f>
        <v>26.26</v>
      </c>
      <c r="BS63" s="53">
        <f>'C-SSA database'!$K$149</f>
        <v>262.61</v>
      </c>
    </row>
    <row r="64" spans="1:71" x14ac:dyDescent="0.2">
      <c r="A64" s="32"/>
      <c r="B64" s="32"/>
      <c r="C64" s="32"/>
      <c r="D64" s="32"/>
      <c r="E64" s="32"/>
      <c r="F64" s="32"/>
      <c r="G64" s="32"/>
      <c r="H64" s="32"/>
      <c r="I64" s="32"/>
      <c r="J64" s="32"/>
      <c r="K64" s="32"/>
      <c r="L64" s="32"/>
      <c r="M64" s="32"/>
      <c r="N64" s="32"/>
      <c r="O64" s="32"/>
      <c r="P64" s="32"/>
      <c r="Q64" s="32"/>
      <c r="R64" s="50" t="e">
        <f t="shared" si="33"/>
        <v>#DIV/0!</v>
      </c>
      <c r="S64" s="50" t="e">
        <f t="shared" si="34"/>
        <v>#DIV/0!</v>
      </c>
      <c r="T64" s="50" t="e">
        <f t="shared" si="35"/>
        <v>#DIV/0!</v>
      </c>
      <c r="U64" s="32"/>
      <c r="V64" s="77" t="e">
        <f t="shared" si="36"/>
        <v>#DIV/0!</v>
      </c>
      <c r="W64" s="77" t="e">
        <f t="shared" si="37"/>
        <v>#DIV/0!</v>
      </c>
      <c r="X64" s="77" t="e">
        <f t="shared" si="38"/>
        <v>#DIV/0!</v>
      </c>
      <c r="Y64" s="77" t="e">
        <f t="shared" si="39"/>
        <v>#DIV/0!</v>
      </c>
      <c r="Z64" s="77" t="e">
        <f t="shared" si="40"/>
        <v>#DIV/0!</v>
      </c>
      <c r="AA64" s="77" t="e">
        <f t="shared" si="41"/>
        <v>#DIV/0!</v>
      </c>
      <c r="AB64" s="77" t="e">
        <f t="shared" si="42"/>
        <v>#DIV/0!</v>
      </c>
      <c r="AC64" s="77" t="e">
        <f t="shared" si="43"/>
        <v>#DIV/0!</v>
      </c>
      <c r="AD64" s="77" t="e">
        <f t="shared" si="44"/>
        <v>#DIV/0!</v>
      </c>
      <c r="AE64" s="77" t="e">
        <f t="shared" si="45"/>
        <v>#DIV/0!</v>
      </c>
      <c r="AF64" s="77" t="e">
        <f t="shared" si="46"/>
        <v>#DIV/0!</v>
      </c>
      <c r="AG64" s="77" t="e">
        <f t="shared" si="47"/>
        <v>#DIV/0!</v>
      </c>
      <c r="AH64" s="32"/>
      <c r="AI64" s="32"/>
      <c r="AJ64" s="52">
        <f>'C-SSA database'!$K$27</f>
        <v>143.80000000000001</v>
      </c>
      <c r="AK64" s="52">
        <f>'C-SSA database'!$K$73</f>
        <v>31.97</v>
      </c>
      <c r="AL64" s="52">
        <f>'C-SSA database'!$K$116</f>
        <v>319.67</v>
      </c>
      <c r="AM64" s="53">
        <f>'C-SSA database'!$K$30</f>
        <v>2.0735000000000001</v>
      </c>
      <c r="AN64" s="54">
        <f>'C-SSA database'!$K$76</f>
        <v>0.31040000000000001</v>
      </c>
      <c r="AO64" s="54">
        <f>'C-SSA database'!$K$119</f>
        <v>3.1040000000000001</v>
      </c>
      <c r="AP64" s="55">
        <f>'C-SSA database'!$K$33</f>
        <v>0.54279999999999995</v>
      </c>
      <c r="AQ64" s="52">
        <f>'C-SSA database'!$K$79</f>
        <v>2.0799999999999999E-2</v>
      </c>
      <c r="AR64" s="52">
        <f>'C-SSA database'!$K$122</f>
        <v>0.20799999999999999</v>
      </c>
      <c r="AS64" s="56">
        <f>'C-SSA database'!$K$36</f>
        <v>8.83</v>
      </c>
      <c r="AT64" s="56">
        <f>'C-SSA database'!$K$82</f>
        <v>1.17</v>
      </c>
      <c r="AU64" s="54">
        <f>'C-SSA database'!$K$125</f>
        <v>11.7</v>
      </c>
      <c r="AV64" s="55">
        <f>'C-SSA database'!$K$39</f>
        <v>2.5034770514603618E-2</v>
      </c>
      <c r="AW64" s="55">
        <f>'C-SSA database'!$K$85</f>
        <v>3.9E-2</v>
      </c>
      <c r="AX64" s="55">
        <f>'C-SSA database'!$K$128</f>
        <v>0.39</v>
      </c>
      <c r="AY64" s="53">
        <f>'C-SSA database'!$K$42</f>
        <v>6.6012000000000004</v>
      </c>
      <c r="AZ64" s="53">
        <f>'C-SSA database'!$K$88</f>
        <v>12.121</v>
      </c>
      <c r="BA64" s="53">
        <f>'C-SSA database'!$K$131</f>
        <v>121.212</v>
      </c>
      <c r="BB64" s="55">
        <f>'C-SSA database'!$K$45</f>
        <v>2.6029411764705887E-3</v>
      </c>
      <c r="BC64" s="55">
        <f>'C-SSA database'!$K$91</f>
        <v>2.2058823529411765E-4</v>
      </c>
      <c r="BD64" s="57">
        <f>'C-SSA database'!$K$134</f>
        <v>2.2058823529411769E-3</v>
      </c>
      <c r="BE64" s="53">
        <f>'C-SSA database'!$K$48</f>
        <v>35137</v>
      </c>
      <c r="BF64" s="54">
        <f>'C-SSA database'!$K$94</f>
        <v>7249</v>
      </c>
      <c r="BG64" s="53">
        <f>'C-SSA database'!$K$137</f>
        <v>72490</v>
      </c>
      <c r="BH64" s="57">
        <f>'C-SSA database'!$K$51</f>
        <v>2.1269999999999998</v>
      </c>
      <c r="BI64" s="55">
        <f>'C-SSA database'!$K$97</f>
        <v>6.2960000000000002E-2</v>
      </c>
      <c r="BJ64" s="57">
        <f>'C-SSA database'!$K$140</f>
        <v>0.62960000000000005</v>
      </c>
      <c r="BK64" s="53">
        <f>'C-SSA database'!$K$54</f>
        <v>2.4252336448598128E-3</v>
      </c>
      <c r="BL64" s="54">
        <f>'C-SSA database'!$K$100</f>
        <v>2.2009345794392521E-3</v>
      </c>
      <c r="BM64" s="53">
        <f>'C-SSA database'!$K$143</f>
        <v>2.200934579439252E-2</v>
      </c>
      <c r="BN64" s="57">
        <f>'C-SSA database'!$K$57</f>
        <v>1863.5</v>
      </c>
      <c r="BO64" s="57">
        <f>'C-SSA database'!$K$103</f>
        <v>328.08</v>
      </c>
      <c r="BP64" s="57">
        <f>'C-SSA database'!$K$146</f>
        <v>3280.8</v>
      </c>
      <c r="BQ64" s="53">
        <f>'C-SSA database'!$K$60</f>
        <v>16.806999999999999</v>
      </c>
      <c r="BR64" s="53">
        <f>'C-SSA database'!$K$106</f>
        <v>26.26</v>
      </c>
      <c r="BS64" s="53">
        <f>'C-SSA database'!$K$149</f>
        <v>262.61</v>
      </c>
    </row>
    <row r="65" spans="1:71" x14ac:dyDescent="0.2">
      <c r="A65" s="32"/>
      <c r="B65" s="32"/>
      <c r="C65" s="32"/>
      <c r="D65" s="32"/>
      <c r="E65" s="32"/>
      <c r="F65" s="32"/>
      <c r="G65" s="32"/>
      <c r="H65" s="32"/>
      <c r="I65" s="32"/>
      <c r="J65" s="32"/>
      <c r="K65" s="32"/>
      <c r="L65" s="32"/>
      <c r="M65" s="32"/>
      <c r="N65" s="32"/>
      <c r="O65" s="32"/>
      <c r="P65" s="32"/>
      <c r="Q65" s="32"/>
      <c r="R65" s="50" t="e">
        <f t="shared" si="33"/>
        <v>#DIV/0!</v>
      </c>
      <c r="S65" s="50" t="e">
        <f t="shared" si="34"/>
        <v>#DIV/0!</v>
      </c>
      <c r="T65" s="50" t="e">
        <f t="shared" si="35"/>
        <v>#DIV/0!</v>
      </c>
      <c r="U65" s="32"/>
      <c r="V65" s="77" t="e">
        <f t="shared" si="36"/>
        <v>#DIV/0!</v>
      </c>
      <c r="W65" s="77" t="e">
        <f t="shared" si="37"/>
        <v>#DIV/0!</v>
      </c>
      <c r="X65" s="77" t="e">
        <f t="shared" si="38"/>
        <v>#DIV/0!</v>
      </c>
      <c r="Y65" s="77" t="e">
        <f t="shared" si="39"/>
        <v>#DIV/0!</v>
      </c>
      <c r="Z65" s="77" t="e">
        <f t="shared" si="40"/>
        <v>#DIV/0!</v>
      </c>
      <c r="AA65" s="77" t="e">
        <f t="shared" si="41"/>
        <v>#DIV/0!</v>
      </c>
      <c r="AB65" s="77" t="e">
        <f t="shared" si="42"/>
        <v>#DIV/0!</v>
      </c>
      <c r="AC65" s="77" t="e">
        <f t="shared" si="43"/>
        <v>#DIV/0!</v>
      </c>
      <c r="AD65" s="77" t="e">
        <f t="shared" si="44"/>
        <v>#DIV/0!</v>
      </c>
      <c r="AE65" s="77" t="e">
        <f t="shared" si="45"/>
        <v>#DIV/0!</v>
      </c>
      <c r="AF65" s="77" t="e">
        <f t="shared" si="46"/>
        <v>#DIV/0!</v>
      </c>
      <c r="AG65" s="77" t="e">
        <f t="shared" si="47"/>
        <v>#DIV/0!</v>
      </c>
      <c r="AH65" s="32"/>
      <c r="AI65" s="32"/>
      <c r="AJ65" s="52">
        <f>'C-SSA database'!$K$27</f>
        <v>143.80000000000001</v>
      </c>
      <c r="AK65" s="52">
        <f>'C-SSA database'!$K$73</f>
        <v>31.97</v>
      </c>
      <c r="AL65" s="52">
        <f>'C-SSA database'!$K$116</f>
        <v>319.67</v>
      </c>
      <c r="AM65" s="53">
        <f>'C-SSA database'!$K$30</f>
        <v>2.0735000000000001</v>
      </c>
      <c r="AN65" s="54">
        <f>'C-SSA database'!$K$76</f>
        <v>0.31040000000000001</v>
      </c>
      <c r="AO65" s="54">
        <f>'C-SSA database'!$K$119</f>
        <v>3.1040000000000001</v>
      </c>
      <c r="AP65" s="55">
        <f>'C-SSA database'!$K$33</f>
        <v>0.54279999999999995</v>
      </c>
      <c r="AQ65" s="52">
        <f>'C-SSA database'!$K$79</f>
        <v>2.0799999999999999E-2</v>
      </c>
      <c r="AR65" s="52">
        <f>'C-SSA database'!$K$122</f>
        <v>0.20799999999999999</v>
      </c>
      <c r="AS65" s="56">
        <f>'C-SSA database'!$K$36</f>
        <v>8.83</v>
      </c>
      <c r="AT65" s="56">
        <f>'C-SSA database'!$K$82</f>
        <v>1.17</v>
      </c>
      <c r="AU65" s="54">
        <f>'C-SSA database'!$K$125</f>
        <v>11.7</v>
      </c>
      <c r="AV65" s="55">
        <f>'C-SSA database'!$K$39</f>
        <v>2.5034770514603618E-2</v>
      </c>
      <c r="AW65" s="55">
        <f>'C-SSA database'!$K$85</f>
        <v>3.9E-2</v>
      </c>
      <c r="AX65" s="55">
        <f>'C-SSA database'!$K$128</f>
        <v>0.39</v>
      </c>
      <c r="AY65" s="53">
        <f>'C-SSA database'!$K$42</f>
        <v>6.6012000000000004</v>
      </c>
      <c r="AZ65" s="53">
        <f>'C-SSA database'!$K$88</f>
        <v>12.121</v>
      </c>
      <c r="BA65" s="53">
        <f>'C-SSA database'!$K$131</f>
        <v>121.212</v>
      </c>
      <c r="BB65" s="55">
        <f>'C-SSA database'!$K$45</f>
        <v>2.6029411764705887E-3</v>
      </c>
      <c r="BC65" s="55">
        <f>'C-SSA database'!$K$91</f>
        <v>2.2058823529411765E-4</v>
      </c>
      <c r="BD65" s="57">
        <f>'C-SSA database'!$K$134</f>
        <v>2.2058823529411769E-3</v>
      </c>
      <c r="BE65" s="53">
        <f>'C-SSA database'!$K$48</f>
        <v>35137</v>
      </c>
      <c r="BF65" s="54">
        <f>'C-SSA database'!$K$94</f>
        <v>7249</v>
      </c>
      <c r="BG65" s="53">
        <f>'C-SSA database'!$K$137</f>
        <v>72490</v>
      </c>
      <c r="BH65" s="57">
        <f>'C-SSA database'!$K$51</f>
        <v>2.1269999999999998</v>
      </c>
      <c r="BI65" s="55">
        <f>'C-SSA database'!$K$97</f>
        <v>6.2960000000000002E-2</v>
      </c>
      <c r="BJ65" s="57">
        <f>'C-SSA database'!$K$140</f>
        <v>0.62960000000000005</v>
      </c>
      <c r="BK65" s="53">
        <f>'C-SSA database'!$K$54</f>
        <v>2.4252336448598128E-3</v>
      </c>
      <c r="BL65" s="54">
        <f>'C-SSA database'!$K$100</f>
        <v>2.2009345794392521E-3</v>
      </c>
      <c r="BM65" s="53">
        <f>'C-SSA database'!$K$143</f>
        <v>2.200934579439252E-2</v>
      </c>
      <c r="BN65" s="57">
        <f>'C-SSA database'!$K$57</f>
        <v>1863.5</v>
      </c>
      <c r="BO65" s="57">
        <f>'C-SSA database'!$K$103</f>
        <v>328.08</v>
      </c>
      <c r="BP65" s="57">
        <f>'C-SSA database'!$K$146</f>
        <v>3280.8</v>
      </c>
      <c r="BQ65" s="53">
        <f>'C-SSA database'!$K$60</f>
        <v>16.806999999999999</v>
      </c>
      <c r="BR65" s="53">
        <f>'C-SSA database'!$K$106</f>
        <v>26.26</v>
      </c>
      <c r="BS65" s="53">
        <f>'C-SSA database'!$K$149</f>
        <v>262.61</v>
      </c>
    </row>
    <row r="66" spans="1:71" x14ac:dyDescent="0.2">
      <c r="A66" s="32"/>
      <c r="B66" s="32"/>
      <c r="C66" s="32"/>
      <c r="D66" s="32"/>
      <c r="E66" s="32"/>
      <c r="F66" s="32"/>
      <c r="G66" s="32"/>
      <c r="H66" s="32"/>
      <c r="I66" s="32"/>
      <c r="J66" s="32"/>
      <c r="K66" s="32"/>
      <c r="L66" s="32"/>
      <c r="M66" s="32"/>
      <c r="N66" s="32"/>
      <c r="O66" s="32"/>
      <c r="P66" s="32"/>
      <c r="Q66" s="32"/>
      <c r="R66" s="50" t="e">
        <f t="shared" si="33"/>
        <v>#DIV/0!</v>
      </c>
      <c r="S66" s="50" t="e">
        <f t="shared" si="34"/>
        <v>#DIV/0!</v>
      </c>
      <c r="T66" s="50" t="e">
        <f t="shared" si="35"/>
        <v>#DIV/0!</v>
      </c>
      <c r="U66" s="32"/>
      <c r="V66" s="77" t="e">
        <f t="shared" si="36"/>
        <v>#DIV/0!</v>
      </c>
      <c r="W66" s="77" t="e">
        <f t="shared" si="37"/>
        <v>#DIV/0!</v>
      </c>
      <c r="X66" s="77" t="e">
        <f t="shared" si="38"/>
        <v>#DIV/0!</v>
      </c>
      <c r="Y66" s="77" t="e">
        <f t="shared" si="39"/>
        <v>#DIV/0!</v>
      </c>
      <c r="Z66" s="77" t="e">
        <f t="shared" si="40"/>
        <v>#DIV/0!</v>
      </c>
      <c r="AA66" s="77" t="e">
        <f t="shared" si="41"/>
        <v>#DIV/0!</v>
      </c>
      <c r="AB66" s="77" t="e">
        <f t="shared" si="42"/>
        <v>#DIV/0!</v>
      </c>
      <c r="AC66" s="77" t="e">
        <f t="shared" si="43"/>
        <v>#DIV/0!</v>
      </c>
      <c r="AD66" s="77" t="e">
        <f t="shared" si="44"/>
        <v>#DIV/0!</v>
      </c>
      <c r="AE66" s="77" t="e">
        <f t="shared" si="45"/>
        <v>#DIV/0!</v>
      </c>
      <c r="AF66" s="77" t="e">
        <f t="shared" si="46"/>
        <v>#DIV/0!</v>
      </c>
      <c r="AG66" s="77" t="e">
        <f t="shared" si="47"/>
        <v>#DIV/0!</v>
      </c>
      <c r="AH66" s="32"/>
      <c r="AI66" s="32"/>
      <c r="AJ66" s="52">
        <f>'C-SSA database'!$K$27</f>
        <v>143.80000000000001</v>
      </c>
      <c r="AK66" s="52">
        <f>'C-SSA database'!$K$73</f>
        <v>31.97</v>
      </c>
      <c r="AL66" s="52">
        <f>'C-SSA database'!$K$116</f>
        <v>319.67</v>
      </c>
      <c r="AM66" s="53">
        <f>'C-SSA database'!$K$30</f>
        <v>2.0735000000000001</v>
      </c>
      <c r="AN66" s="54">
        <f>'C-SSA database'!$K$76</f>
        <v>0.31040000000000001</v>
      </c>
      <c r="AO66" s="54">
        <f>'C-SSA database'!$K$119</f>
        <v>3.1040000000000001</v>
      </c>
      <c r="AP66" s="55">
        <f>'C-SSA database'!$K$33</f>
        <v>0.54279999999999995</v>
      </c>
      <c r="AQ66" s="52">
        <f>'C-SSA database'!$K$79</f>
        <v>2.0799999999999999E-2</v>
      </c>
      <c r="AR66" s="52">
        <f>'C-SSA database'!$K$122</f>
        <v>0.20799999999999999</v>
      </c>
      <c r="AS66" s="56">
        <f>'C-SSA database'!$K$36</f>
        <v>8.83</v>
      </c>
      <c r="AT66" s="56">
        <f>'C-SSA database'!$K$82</f>
        <v>1.17</v>
      </c>
      <c r="AU66" s="54">
        <f>'C-SSA database'!$K$125</f>
        <v>11.7</v>
      </c>
      <c r="AV66" s="55">
        <f>'C-SSA database'!$K$39</f>
        <v>2.5034770514603618E-2</v>
      </c>
      <c r="AW66" s="55">
        <f>'C-SSA database'!$K$85</f>
        <v>3.9E-2</v>
      </c>
      <c r="AX66" s="55">
        <f>'C-SSA database'!$K$128</f>
        <v>0.39</v>
      </c>
      <c r="AY66" s="53">
        <f>'C-SSA database'!$K$42</f>
        <v>6.6012000000000004</v>
      </c>
      <c r="AZ66" s="53">
        <f>'C-SSA database'!$K$88</f>
        <v>12.121</v>
      </c>
      <c r="BA66" s="53">
        <f>'C-SSA database'!$K$131</f>
        <v>121.212</v>
      </c>
      <c r="BB66" s="55">
        <f>'C-SSA database'!$K$45</f>
        <v>2.6029411764705887E-3</v>
      </c>
      <c r="BC66" s="55">
        <f>'C-SSA database'!$K$91</f>
        <v>2.2058823529411765E-4</v>
      </c>
      <c r="BD66" s="57">
        <f>'C-SSA database'!$K$134</f>
        <v>2.2058823529411769E-3</v>
      </c>
      <c r="BE66" s="53">
        <f>'C-SSA database'!$K$48</f>
        <v>35137</v>
      </c>
      <c r="BF66" s="54">
        <f>'C-SSA database'!$K$94</f>
        <v>7249</v>
      </c>
      <c r="BG66" s="53">
        <f>'C-SSA database'!$K$137</f>
        <v>72490</v>
      </c>
      <c r="BH66" s="57">
        <f>'C-SSA database'!$K$51</f>
        <v>2.1269999999999998</v>
      </c>
      <c r="BI66" s="55">
        <f>'C-SSA database'!$K$97</f>
        <v>6.2960000000000002E-2</v>
      </c>
      <c r="BJ66" s="57">
        <f>'C-SSA database'!$K$140</f>
        <v>0.62960000000000005</v>
      </c>
      <c r="BK66" s="53">
        <f>'C-SSA database'!$K$54</f>
        <v>2.4252336448598128E-3</v>
      </c>
      <c r="BL66" s="54">
        <f>'C-SSA database'!$K$100</f>
        <v>2.2009345794392521E-3</v>
      </c>
      <c r="BM66" s="53">
        <f>'C-SSA database'!$K$143</f>
        <v>2.200934579439252E-2</v>
      </c>
      <c r="BN66" s="57">
        <f>'C-SSA database'!$K$57</f>
        <v>1863.5</v>
      </c>
      <c r="BO66" s="57">
        <f>'C-SSA database'!$K$103</f>
        <v>328.08</v>
      </c>
      <c r="BP66" s="57">
        <f>'C-SSA database'!$K$146</f>
        <v>3280.8</v>
      </c>
      <c r="BQ66" s="53">
        <f>'C-SSA database'!$K$60</f>
        <v>16.806999999999999</v>
      </c>
      <c r="BR66" s="53">
        <f>'C-SSA database'!$K$106</f>
        <v>26.26</v>
      </c>
      <c r="BS66" s="53">
        <f>'C-SSA database'!$K$149</f>
        <v>262.61</v>
      </c>
    </row>
    <row r="67" spans="1:71" x14ac:dyDescent="0.2">
      <c r="A67" s="32"/>
      <c r="B67" s="32"/>
      <c r="C67" s="32"/>
      <c r="D67" s="32"/>
      <c r="E67" s="32"/>
      <c r="F67" s="32"/>
      <c r="G67" s="32"/>
      <c r="H67" s="32"/>
      <c r="I67" s="32"/>
      <c r="J67" s="32"/>
      <c r="K67" s="32"/>
      <c r="L67" s="32"/>
      <c r="M67" s="32"/>
      <c r="N67" s="32"/>
      <c r="O67" s="32"/>
      <c r="P67" s="32"/>
      <c r="Q67" s="32"/>
      <c r="R67" s="50" t="e">
        <f t="shared" si="33"/>
        <v>#DIV/0!</v>
      </c>
      <c r="S67" s="50" t="e">
        <f t="shared" si="34"/>
        <v>#DIV/0!</v>
      </c>
      <c r="T67" s="50" t="e">
        <f t="shared" si="35"/>
        <v>#DIV/0!</v>
      </c>
      <c r="U67" s="32"/>
      <c r="V67" s="77" t="e">
        <f t="shared" si="36"/>
        <v>#DIV/0!</v>
      </c>
      <c r="W67" s="77" t="e">
        <f t="shared" si="37"/>
        <v>#DIV/0!</v>
      </c>
      <c r="X67" s="77" t="e">
        <f t="shared" si="38"/>
        <v>#DIV/0!</v>
      </c>
      <c r="Y67" s="77" t="e">
        <f t="shared" si="39"/>
        <v>#DIV/0!</v>
      </c>
      <c r="Z67" s="77" t="e">
        <f t="shared" si="40"/>
        <v>#DIV/0!</v>
      </c>
      <c r="AA67" s="77" t="e">
        <f t="shared" si="41"/>
        <v>#DIV/0!</v>
      </c>
      <c r="AB67" s="77" t="e">
        <f t="shared" si="42"/>
        <v>#DIV/0!</v>
      </c>
      <c r="AC67" s="77" t="e">
        <f t="shared" si="43"/>
        <v>#DIV/0!</v>
      </c>
      <c r="AD67" s="77" t="e">
        <f t="shared" si="44"/>
        <v>#DIV/0!</v>
      </c>
      <c r="AE67" s="77" t="e">
        <f t="shared" si="45"/>
        <v>#DIV/0!</v>
      </c>
      <c r="AF67" s="77" t="e">
        <f t="shared" si="46"/>
        <v>#DIV/0!</v>
      </c>
      <c r="AG67" s="77" t="e">
        <f t="shared" si="47"/>
        <v>#DIV/0!</v>
      </c>
      <c r="AH67" s="32"/>
      <c r="AI67" s="32"/>
      <c r="AJ67" s="52">
        <f>'C-SSA database'!$K$27</f>
        <v>143.80000000000001</v>
      </c>
      <c r="AK67" s="52">
        <f>'C-SSA database'!$K$73</f>
        <v>31.97</v>
      </c>
      <c r="AL67" s="52">
        <f>'C-SSA database'!$K$116</f>
        <v>319.67</v>
      </c>
      <c r="AM67" s="53">
        <f>'C-SSA database'!$K$30</f>
        <v>2.0735000000000001</v>
      </c>
      <c r="AN67" s="54">
        <f>'C-SSA database'!$K$76</f>
        <v>0.31040000000000001</v>
      </c>
      <c r="AO67" s="54">
        <f>'C-SSA database'!$K$119</f>
        <v>3.1040000000000001</v>
      </c>
      <c r="AP67" s="55">
        <f>'C-SSA database'!$K$33</f>
        <v>0.54279999999999995</v>
      </c>
      <c r="AQ67" s="52">
        <f>'C-SSA database'!$K$79</f>
        <v>2.0799999999999999E-2</v>
      </c>
      <c r="AR67" s="52">
        <f>'C-SSA database'!$K$122</f>
        <v>0.20799999999999999</v>
      </c>
      <c r="AS67" s="56">
        <f>'C-SSA database'!$K$36</f>
        <v>8.83</v>
      </c>
      <c r="AT67" s="56">
        <f>'C-SSA database'!$K$82</f>
        <v>1.17</v>
      </c>
      <c r="AU67" s="54">
        <f>'C-SSA database'!$K$125</f>
        <v>11.7</v>
      </c>
      <c r="AV67" s="55">
        <f>'C-SSA database'!$K$39</f>
        <v>2.5034770514603618E-2</v>
      </c>
      <c r="AW67" s="55">
        <f>'C-SSA database'!$K$85</f>
        <v>3.9E-2</v>
      </c>
      <c r="AX67" s="55">
        <f>'C-SSA database'!$K$128</f>
        <v>0.39</v>
      </c>
      <c r="AY67" s="53">
        <f>'C-SSA database'!$K$42</f>
        <v>6.6012000000000004</v>
      </c>
      <c r="AZ67" s="53">
        <f>'C-SSA database'!$K$88</f>
        <v>12.121</v>
      </c>
      <c r="BA67" s="53">
        <f>'C-SSA database'!$K$131</f>
        <v>121.212</v>
      </c>
      <c r="BB67" s="55">
        <f>'C-SSA database'!$K$45</f>
        <v>2.6029411764705887E-3</v>
      </c>
      <c r="BC67" s="55">
        <f>'C-SSA database'!$K$91</f>
        <v>2.2058823529411765E-4</v>
      </c>
      <c r="BD67" s="57">
        <f>'C-SSA database'!$K$134</f>
        <v>2.2058823529411769E-3</v>
      </c>
      <c r="BE67" s="53">
        <f>'C-SSA database'!$K$48</f>
        <v>35137</v>
      </c>
      <c r="BF67" s="54">
        <f>'C-SSA database'!$K$94</f>
        <v>7249</v>
      </c>
      <c r="BG67" s="53">
        <f>'C-SSA database'!$K$137</f>
        <v>72490</v>
      </c>
      <c r="BH67" s="57">
        <f>'C-SSA database'!$K$51</f>
        <v>2.1269999999999998</v>
      </c>
      <c r="BI67" s="55">
        <f>'C-SSA database'!$K$97</f>
        <v>6.2960000000000002E-2</v>
      </c>
      <c r="BJ67" s="57">
        <f>'C-SSA database'!$K$140</f>
        <v>0.62960000000000005</v>
      </c>
      <c r="BK67" s="53">
        <f>'C-SSA database'!$K$54</f>
        <v>2.4252336448598128E-3</v>
      </c>
      <c r="BL67" s="54">
        <f>'C-SSA database'!$K$100</f>
        <v>2.2009345794392521E-3</v>
      </c>
      <c r="BM67" s="53">
        <f>'C-SSA database'!$K$143</f>
        <v>2.200934579439252E-2</v>
      </c>
      <c r="BN67" s="57">
        <f>'C-SSA database'!$K$57</f>
        <v>1863.5</v>
      </c>
      <c r="BO67" s="57">
        <f>'C-SSA database'!$K$103</f>
        <v>328.08</v>
      </c>
      <c r="BP67" s="57">
        <f>'C-SSA database'!$K$146</f>
        <v>3280.8</v>
      </c>
      <c r="BQ67" s="53">
        <f>'C-SSA database'!$K$60</f>
        <v>16.806999999999999</v>
      </c>
      <c r="BR67" s="53">
        <f>'C-SSA database'!$K$106</f>
        <v>26.26</v>
      </c>
      <c r="BS67" s="53">
        <f>'C-SSA database'!$K$149</f>
        <v>262.61</v>
      </c>
    </row>
    <row r="68" spans="1:71" x14ac:dyDescent="0.2">
      <c r="A68" s="32"/>
      <c r="B68" s="32"/>
      <c r="C68" s="32"/>
      <c r="D68" s="32"/>
      <c r="E68" s="32"/>
      <c r="F68" s="32"/>
      <c r="G68" s="32"/>
      <c r="H68" s="32"/>
      <c r="I68" s="32"/>
      <c r="J68" s="32"/>
      <c r="K68" s="32"/>
      <c r="L68" s="32"/>
      <c r="M68" s="32"/>
      <c r="N68" s="32"/>
      <c r="O68" s="32"/>
      <c r="P68" s="32"/>
      <c r="Q68" s="32"/>
      <c r="R68" s="50" t="e">
        <f t="shared" si="33"/>
        <v>#DIV/0!</v>
      </c>
      <c r="S68" s="50" t="e">
        <f t="shared" si="34"/>
        <v>#DIV/0!</v>
      </c>
      <c r="T68" s="50" t="e">
        <f t="shared" si="35"/>
        <v>#DIV/0!</v>
      </c>
      <c r="U68" s="32"/>
      <c r="V68" s="77" t="e">
        <f t="shared" si="36"/>
        <v>#DIV/0!</v>
      </c>
      <c r="W68" s="77" t="e">
        <f t="shared" si="37"/>
        <v>#DIV/0!</v>
      </c>
      <c r="X68" s="77" t="e">
        <f t="shared" si="38"/>
        <v>#DIV/0!</v>
      </c>
      <c r="Y68" s="77" t="e">
        <f t="shared" si="39"/>
        <v>#DIV/0!</v>
      </c>
      <c r="Z68" s="77" t="e">
        <f t="shared" si="40"/>
        <v>#DIV/0!</v>
      </c>
      <c r="AA68" s="77" t="e">
        <f t="shared" si="41"/>
        <v>#DIV/0!</v>
      </c>
      <c r="AB68" s="77" t="e">
        <f t="shared" si="42"/>
        <v>#DIV/0!</v>
      </c>
      <c r="AC68" s="77" t="e">
        <f t="shared" si="43"/>
        <v>#DIV/0!</v>
      </c>
      <c r="AD68" s="77" t="e">
        <f t="shared" si="44"/>
        <v>#DIV/0!</v>
      </c>
      <c r="AE68" s="77" t="e">
        <f t="shared" si="45"/>
        <v>#DIV/0!</v>
      </c>
      <c r="AF68" s="77" t="e">
        <f t="shared" si="46"/>
        <v>#DIV/0!</v>
      </c>
      <c r="AG68" s="77" t="e">
        <f t="shared" si="47"/>
        <v>#DIV/0!</v>
      </c>
      <c r="AH68" s="32"/>
      <c r="AI68" s="32"/>
      <c r="AJ68" s="52">
        <f>'C-SSA database'!$K$27</f>
        <v>143.80000000000001</v>
      </c>
      <c r="AK68" s="52">
        <f>'C-SSA database'!$K$73</f>
        <v>31.97</v>
      </c>
      <c r="AL68" s="52">
        <f>'C-SSA database'!$K$116</f>
        <v>319.67</v>
      </c>
      <c r="AM68" s="53">
        <f>'C-SSA database'!$K$30</f>
        <v>2.0735000000000001</v>
      </c>
      <c r="AN68" s="54">
        <f>'C-SSA database'!$K$76</f>
        <v>0.31040000000000001</v>
      </c>
      <c r="AO68" s="54">
        <f>'C-SSA database'!$K$119</f>
        <v>3.1040000000000001</v>
      </c>
      <c r="AP68" s="55">
        <f>'C-SSA database'!$K$33</f>
        <v>0.54279999999999995</v>
      </c>
      <c r="AQ68" s="52">
        <f>'C-SSA database'!$K$79</f>
        <v>2.0799999999999999E-2</v>
      </c>
      <c r="AR68" s="52">
        <f>'C-SSA database'!$K$122</f>
        <v>0.20799999999999999</v>
      </c>
      <c r="AS68" s="56">
        <f>'C-SSA database'!$K$36</f>
        <v>8.83</v>
      </c>
      <c r="AT68" s="56">
        <f>'C-SSA database'!$K$82</f>
        <v>1.17</v>
      </c>
      <c r="AU68" s="54">
        <f>'C-SSA database'!$K$125</f>
        <v>11.7</v>
      </c>
      <c r="AV68" s="55">
        <f>'C-SSA database'!$K$39</f>
        <v>2.5034770514603618E-2</v>
      </c>
      <c r="AW68" s="55">
        <f>'C-SSA database'!$K$85</f>
        <v>3.9E-2</v>
      </c>
      <c r="AX68" s="55">
        <f>'C-SSA database'!$K$128</f>
        <v>0.39</v>
      </c>
      <c r="AY68" s="53">
        <f>'C-SSA database'!$K$42</f>
        <v>6.6012000000000004</v>
      </c>
      <c r="AZ68" s="53">
        <f>'C-SSA database'!$K$88</f>
        <v>12.121</v>
      </c>
      <c r="BA68" s="53">
        <f>'C-SSA database'!$K$131</f>
        <v>121.212</v>
      </c>
      <c r="BB68" s="55">
        <f>'C-SSA database'!$K$45</f>
        <v>2.6029411764705887E-3</v>
      </c>
      <c r="BC68" s="55">
        <f>'C-SSA database'!$K$91</f>
        <v>2.2058823529411765E-4</v>
      </c>
      <c r="BD68" s="57">
        <f>'C-SSA database'!$K$134</f>
        <v>2.2058823529411769E-3</v>
      </c>
      <c r="BE68" s="53">
        <f>'C-SSA database'!$K$48</f>
        <v>35137</v>
      </c>
      <c r="BF68" s="54">
        <f>'C-SSA database'!$K$94</f>
        <v>7249</v>
      </c>
      <c r="BG68" s="53">
        <f>'C-SSA database'!$K$137</f>
        <v>72490</v>
      </c>
      <c r="BH68" s="57">
        <f>'C-SSA database'!$K$51</f>
        <v>2.1269999999999998</v>
      </c>
      <c r="BI68" s="55">
        <f>'C-SSA database'!$K$97</f>
        <v>6.2960000000000002E-2</v>
      </c>
      <c r="BJ68" s="57">
        <f>'C-SSA database'!$K$140</f>
        <v>0.62960000000000005</v>
      </c>
      <c r="BK68" s="53">
        <f>'C-SSA database'!$K$54</f>
        <v>2.4252336448598128E-3</v>
      </c>
      <c r="BL68" s="54">
        <f>'C-SSA database'!$K$100</f>
        <v>2.2009345794392521E-3</v>
      </c>
      <c r="BM68" s="53">
        <f>'C-SSA database'!$K$143</f>
        <v>2.200934579439252E-2</v>
      </c>
      <c r="BN68" s="57">
        <f>'C-SSA database'!$K$57</f>
        <v>1863.5</v>
      </c>
      <c r="BO68" s="57">
        <f>'C-SSA database'!$K$103</f>
        <v>328.08</v>
      </c>
      <c r="BP68" s="57">
        <f>'C-SSA database'!$K$146</f>
        <v>3280.8</v>
      </c>
      <c r="BQ68" s="53">
        <f>'C-SSA database'!$K$60</f>
        <v>16.806999999999999</v>
      </c>
      <c r="BR68" s="53">
        <f>'C-SSA database'!$K$106</f>
        <v>26.26</v>
      </c>
      <c r="BS68" s="53">
        <f>'C-SSA database'!$K$149</f>
        <v>262.61</v>
      </c>
    </row>
    <row r="69" spans="1:71" x14ac:dyDescent="0.2">
      <c r="A69" s="32"/>
      <c r="B69" s="32"/>
      <c r="C69" s="32"/>
      <c r="D69" s="32"/>
      <c r="E69" s="32"/>
      <c r="F69" s="32"/>
      <c r="G69" s="32"/>
      <c r="H69" s="32"/>
      <c r="I69" s="32"/>
      <c r="J69" s="32"/>
      <c r="K69" s="32"/>
      <c r="L69" s="32"/>
      <c r="M69" s="32"/>
      <c r="N69" s="32"/>
      <c r="O69" s="32"/>
      <c r="P69" s="32"/>
      <c r="Q69" s="32"/>
      <c r="R69" s="50" t="e">
        <f t="shared" si="33"/>
        <v>#DIV/0!</v>
      </c>
      <c r="S69" s="50" t="e">
        <f t="shared" si="34"/>
        <v>#DIV/0!</v>
      </c>
      <c r="T69" s="50" t="e">
        <f t="shared" si="35"/>
        <v>#DIV/0!</v>
      </c>
      <c r="U69" s="32"/>
      <c r="V69" s="77" t="e">
        <f t="shared" si="36"/>
        <v>#DIV/0!</v>
      </c>
      <c r="W69" s="77" t="e">
        <f t="shared" si="37"/>
        <v>#DIV/0!</v>
      </c>
      <c r="X69" s="77" t="e">
        <f t="shared" si="38"/>
        <v>#DIV/0!</v>
      </c>
      <c r="Y69" s="77" t="e">
        <f t="shared" si="39"/>
        <v>#DIV/0!</v>
      </c>
      <c r="Z69" s="77" t="e">
        <f t="shared" si="40"/>
        <v>#DIV/0!</v>
      </c>
      <c r="AA69" s="77" t="e">
        <f t="shared" si="41"/>
        <v>#DIV/0!</v>
      </c>
      <c r="AB69" s="77" t="e">
        <f t="shared" si="42"/>
        <v>#DIV/0!</v>
      </c>
      <c r="AC69" s="77" t="e">
        <f t="shared" si="43"/>
        <v>#DIV/0!</v>
      </c>
      <c r="AD69" s="77" t="e">
        <f t="shared" si="44"/>
        <v>#DIV/0!</v>
      </c>
      <c r="AE69" s="77" t="e">
        <f t="shared" si="45"/>
        <v>#DIV/0!</v>
      </c>
      <c r="AF69" s="77" t="e">
        <f t="shared" si="46"/>
        <v>#DIV/0!</v>
      </c>
      <c r="AG69" s="77" t="e">
        <f t="shared" si="47"/>
        <v>#DIV/0!</v>
      </c>
      <c r="AH69" s="32"/>
      <c r="AI69" s="32"/>
      <c r="AJ69" s="52">
        <f>'C-SSA database'!$K$27</f>
        <v>143.80000000000001</v>
      </c>
      <c r="AK69" s="52">
        <f>'C-SSA database'!$K$73</f>
        <v>31.97</v>
      </c>
      <c r="AL69" s="52">
        <f>'C-SSA database'!$K$116</f>
        <v>319.67</v>
      </c>
      <c r="AM69" s="53">
        <f>'C-SSA database'!$K$30</f>
        <v>2.0735000000000001</v>
      </c>
      <c r="AN69" s="54">
        <f>'C-SSA database'!$K$76</f>
        <v>0.31040000000000001</v>
      </c>
      <c r="AO69" s="54">
        <f>'C-SSA database'!$K$119</f>
        <v>3.1040000000000001</v>
      </c>
      <c r="AP69" s="55">
        <f>'C-SSA database'!$K$33</f>
        <v>0.54279999999999995</v>
      </c>
      <c r="AQ69" s="52">
        <f>'C-SSA database'!$K$79</f>
        <v>2.0799999999999999E-2</v>
      </c>
      <c r="AR69" s="52">
        <f>'C-SSA database'!$K$122</f>
        <v>0.20799999999999999</v>
      </c>
      <c r="AS69" s="56">
        <f>'C-SSA database'!$K$36</f>
        <v>8.83</v>
      </c>
      <c r="AT69" s="56">
        <f>'C-SSA database'!$K$82</f>
        <v>1.17</v>
      </c>
      <c r="AU69" s="54">
        <f>'C-SSA database'!$K$125</f>
        <v>11.7</v>
      </c>
      <c r="AV69" s="55">
        <f>'C-SSA database'!$K$39</f>
        <v>2.5034770514603618E-2</v>
      </c>
      <c r="AW69" s="55">
        <f>'C-SSA database'!$K$85</f>
        <v>3.9E-2</v>
      </c>
      <c r="AX69" s="55">
        <f>'C-SSA database'!$K$128</f>
        <v>0.39</v>
      </c>
      <c r="AY69" s="53">
        <f>'C-SSA database'!$K$42</f>
        <v>6.6012000000000004</v>
      </c>
      <c r="AZ69" s="53">
        <f>'C-SSA database'!$K$88</f>
        <v>12.121</v>
      </c>
      <c r="BA69" s="53">
        <f>'C-SSA database'!$K$131</f>
        <v>121.212</v>
      </c>
      <c r="BB69" s="55">
        <f>'C-SSA database'!$K$45</f>
        <v>2.6029411764705887E-3</v>
      </c>
      <c r="BC69" s="55">
        <f>'C-SSA database'!$K$91</f>
        <v>2.2058823529411765E-4</v>
      </c>
      <c r="BD69" s="57">
        <f>'C-SSA database'!$K$134</f>
        <v>2.2058823529411769E-3</v>
      </c>
      <c r="BE69" s="53">
        <f>'C-SSA database'!$K$48</f>
        <v>35137</v>
      </c>
      <c r="BF69" s="54">
        <f>'C-SSA database'!$K$94</f>
        <v>7249</v>
      </c>
      <c r="BG69" s="53">
        <f>'C-SSA database'!$K$137</f>
        <v>72490</v>
      </c>
      <c r="BH69" s="57">
        <f>'C-SSA database'!$K$51</f>
        <v>2.1269999999999998</v>
      </c>
      <c r="BI69" s="55">
        <f>'C-SSA database'!$K$97</f>
        <v>6.2960000000000002E-2</v>
      </c>
      <c r="BJ69" s="57">
        <f>'C-SSA database'!$K$140</f>
        <v>0.62960000000000005</v>
      </c>
      <c r="BK69" s="53">
        <f>'C-SSA database'!$K$54</f>
        <v>2.4252336448598128E-3</v>
      </c>
      <c r="BL69" s="54">
        <f>'C-SSA database'!$K$100</f>
        <v>2.2009345794392521E-3</v>
      </c>
      <c r="BM69" s="53">
        <f>'C-SSA database'!$K$143</f>
        <v>2.200934579439252E-2</v>
      </c>
      <c r="BN69" s="57">
        <f>'C-SSA database'!$K$57</f>
        <v>1863.5</v>
      </c>
      <c r="BO69" s="57">
        <f>'C-SSA database'!$K$103</f>
        <v>328.08</v>
      </c>
      <c r="BP69" s="57">
        <f>'C-SSA database'!$K$146</f>
        <v>3280.8</v>
      </c>
      <c r="BQ69" s="53">
        <f>'C-SSA database'!$K$60</f>
        <v>16.806999999999999</v>
      </c>
      <c r="BR69" s="53">
        <f>'C-SSA database'!$K$106</f>
        <v>26.26</v>
      </c>
      <c r="BS69" s="53">
        <f>'C-SSA database'!$K$149</f>
        <v>262.61</v>
      </c>
    </row>
    <row r="70" spans="1:71" x14ac:dyDescent="0.2">
      <c r="A70" s="32"/>
      <c r="B70" s="32"/>
      <c r="C70" s="32"/>
      <c r="D70" s="32"/>
      <c r="E70" s="32"/>
      <c r="F70" s="32"/>
      <c r="G70" s="32"/>
      <c r="H70" s="32"/>
      <c r="I70" s="32"/>
      <c r="J70" s="32"/>
      <c r="K70" s="32"/>
      <c r="L70" s="32"/>
      <c r="M70" s="32"/>
      <c r="N70" s="32"/>
      <c r="O70" s="32"/>
      <c r="P70" s="32"/>
      <c r="Q70" s="32"/>
      <c r="R70" s="50" t="e">
        <f t="shared" si="33"/>
        <v>#DIV/0!</v>
      </c>
      <c r="S70" s="50" t="e">
        <f t="shared" si="34"/>
        <v>#DIV/0!</v>
      </c>
      <c r="T70" s="50" t="e">
        <f t="shared" si="35"/>
        <v>#DIV/0!</v>
      </c>
      <c r="U70" s="32"/>
      <c r="V70" s="77" t="e">
        <f t="shared" si="36"/>
        <v>#DIV/0!</v>
      </c>
      <c r="W70" s="77" t="e">
        <f t="shared" si="37"/>
        <v>#DIV/0!</v>
      </c>
      <c r="X70" s="77" t="e">
        <f t="shared" si="38"/>
        <v>#DIV/0!</v>
      </c>
      <c r="Y70" s="77" t="e">
        <f t="shared" si="39"/>
        <v>#DIV/0!</v>
      </c>
      <c r="Z70" s="77" t="e">
        <f t="shared" si="40"/>
        <v>#DIV/0!</v>
      </c>
      <c r="AA70" s="77" t="e">
        <f t="shared" si="41"/>
        <v>#DIV/0!</v>
      </c>
      <c r="AB70" s="77" t="e">
        <f t="shared" si="42"/>
        <v>#DIV/0!</v>
      </c>
      <c r="AC70" s="77" t="e">
        <f t="shared" si="43"/>
        <v>#DIV/0!</v>
      </c>
      <c r="AD70" s="77" t="e">
        <f t="shared" si="44"/>
        <v>#DIV/0!</v>
      </c>
      <c r="AE70" s="77" t="e">
        <f t="shared" si="45"/>
        <v>#DIV/0!</v>
      </c>
      <c r="AF70" s="77" t="e">
        <f t="shared" si="46"/>
        <v>#DIV/0!</v>
      </c>
      <c r="AG70" s="77" t="e">
        <f t="shared" si="47"/>
        <v>#DIV/0!</v>
      </c>
      <c r="AH70" s="32"/>
      <c r="AI70" s="32"/>
      <c r="AJ70" s="52">
        <f>'C-SSA database'!$K$27</f>
        <v>143.80000000000001</v>
      </c>
      <c r="AK70" s="52">
        <f>'C-SSA database'!$K$73</f>
        <v>31.97</v>
      </c>
      <c r="AL70" s="52">
        <f>'C-SSA database'!$K$116</f>
        <v>319.67</v>
      </c>
      <c r="AM70" s="53">
        <f>'C-SSA database'!$K$30</f>
        <v>2.0735000000000001</v>
      </c>
      <c r="AN70" s="54">
        <f>'C-SSA database'!$K$76</f>
        <v>0.31040000000000001</v>
      </c>
      <c r="AO70" s="54">
        <f>'C-SSA database'!$K$119</f>
        <v>3.1040000000000001</v>
      </c>
      <c r="AP70" s="55">
        <f>'C-SSA database'!$K$33</f>
        <v>0.54279999999999995</v>
      </c>
      <c r="AQ70" s="52">
        <f>'C-SSA database'!$K$79</f>
        <v>2.0799999999999999E-2</v>
      </c>
      <c r="AR70" s="52">
        <f>'C-SSA database'!$K$122</f>
        <v>0.20799999999999999</v>
      </c>
      <c r="AS70" s="56">
        <f>'C-SSA database'!$K$36</f>
        <v>8.83</v>
      </c>
      <c r="AT70" s="56">
        <f>'C-SSA database'!$K$82</f>
        <v>1.17</v>
      </c>
      <c r="AU70" s="54">
        <f>'C-SSA database'!$K$125</f>
        <v>11.7</v>
      </c>
      <c r="AV70" s="55">
        <f>'C-SSA database'!$K$39</f>
        <v>2.5034770514603618E-2</v>
      </c>
      <c r="AW70" s="55">
        <f>'C-SSA database'!$K$85</f>
        <v>3.9E-2</v>
      </c>
      <c r="AX70" s="55">
        <f>'C-SSA database'!$K$128</f>
        <v>0.39</v>
      </c>
      <c r="AY70" s="53">
        <f>'C-SSA database'!$K$42</f>
        <v>6.6012000000000004</v>
      </c>
      <c r="AZ70" s="53">
        <f>'C-SSA database'!$K$88</f>
        <v>12.121</v>
      </c>
      <c r="BA70" s="53">
        <f>'C-SSA database'!$K$131</f>
        <v>121.212</v>
      </c>
      <c r="BB70" s="55">
        <f>'C-SSA database'!$K$45</f>
        <v>2.6029411764705887E-3</v>
      </c>
      <c r="BC70" s="55">
        <f>'C-SSA database'!$K$91</f>
        <v>2.2058823529411765E-4</v>
      </c>
      <c r="BD70" s="57">
        <f>'C-SSA database'!$K$134</f>
        <v>2.2058823529411769E-3</v>
      </c>
      <c r="BE70" s="53">
        <f>'C-SSA database'!$K$48</f>
        <v>35137</v>
      </c>
      <c r="BF70" s="54">
        <f>'C-SSA database'!$K$94</f>
        <v>7249</v>
      </c>
      <c r="BG70" s="53">
        <f>'C-SSA database'!$K$137</f>
        <v>72490</v>
      </c>
      <c r="BH70" s="57">
        <f>'C-SSA database'!$K$51</f>
        <v>2.1269999999999998</v>
      </c>
      <c r="BI70" s="55">
        <f>'C-SSA database'!$K$97</f>
        <v>6.2960000000000002E-2</v>
      </c>
      <c r="BJ70" s="57">
        <f>'C-SSA database'!$K$140</f>
        <v>0.62960000000000005</v>
      </c>
      <c r="BK70" s="53">
        <f>'C-SSA database'!$K$54</f>
        <v>2.4252336448598128E-3</v>
      </c>
      <c r="BL70" s="54">
        <f>'C-SSA database'!$K$100</f>
        <v>2.2009345794392521E-3</v>
      </c>
      <c r="BM70" s="53">
        <f>'C-SSA database'!$K$143</f>
        <v>2.200934579439252E-2</v>
      </c>
      <c r="BN70" s="57">
        <f>'C-SSA database'!$K$57</f>
        <v>1863.5</v>
      </c>
      <c r="BO70" s="57">
        <f>'C-SSA database'!$K$103</f>
        <v>328.08</v>
      </c>
      <c r="BP70" s="57">
        <f>'C-SSA database'!$K$146</f>
        <v>3280.8</v>
      </c>
      <c r="BQ70" s="53">
        <f>'C-SSA database'!$K$60</f>
        <v>16.806999999999999</v>
      </c>
      <c r="BR70" s="53">
        <f>'C-SSA database'!$K$106</f>
        <v>26.26</v>
      </c>
      <c r="BS70" s="53">
        <f>'C-SSA database'!$K$149</f>
        <v>262.61</v>
      </c>
    </row>
    <row r="71" spans="1:71" x14ac:dyDescent="0.2">
      <c r="A71" s="32"/>
      <c r="B71" s="32"/>
      <c r="C71" s="32"/>
      <c r="D71" s="32"/>
      <c r="E71" s="32"/>
      <c r="F71" s="32"/>
      <c r="G71" s="32"/>
      <c r="H71" s="32"/>
      <c r="I71" s="32"/>
      <c r="J71" s="32"/>
      <c r="K71" s="32"/>
      <c r="L71" s="32"/>
      <c r="M71" s="32"/>
      <c r="N71" s="32"/>
      <c r="O71" s="32"/>
      <c r="P71" s="32"/>
      <c r="Q71" s="32"/>
      <c r="R71" s="50" t="e">
        <f t="shared" si="33"/>
        <v>#DIV/0!</v>
      </c>
      <c r="S71" s="50" t="e">
        <f t="shared" si="34"/>
        <v>#DIV/0!</v>
      </c>
      <c r="T71" s="50" t="e">
        <f t="shared" si="35"/>
        <v>#DIV/0!</v>
      </c>
      <c r="U71" s="32"/>
      <c r="V71" s="77" t="e">
        <f t="shared" si="36"/>
        <v>#DIV/0!</v>
      </c>
      <c r="W71" s="77" t="e">
        <f t="shared" si="37"/>
        <v>#DIV/0!</v>
      </c>
      <c r="X71" s="77" t="e">
        <f t="shared" si="38"/>
        <v>#DIV/0!</v>
      </c>
      <c r="Y71" s="77" t="e">
        <f t="shared" si="39"/>
        <v>#DIV/0!</v>
      </c>
      <c r="Z71" s="77" t="e">
        <f t="shared" si="40"/>
        <v>#DIV/0!</v>
      </c>
      <c r="AA71" s="77" t="e">
        <f t="shared" si="41"/>
        <v>#DIV/0!</v>
      </c>
      <c r="AB71" s="77" t="e">
        <f t="shared" si="42"/>
        <v>#DIV/0!</v>
      </c>
      <c r="AC71" s="77" t="e">
        <f t="shared" si="43"/>
        <v>#DIV/0!</v>
      </c>
      <c r="AD71" s="77" t="e">
        <f t="shared" si="44"/>
        <v>#DIV/0!</v>
      </c>
      <c r="AE71" s="77" t="e">
        <f t="shared" si="45"/>
        <v>#DIV/0!</v>
      </c>
      <c r="AF71" s="77" t="e">
        <f t="shared" si="46"/>
        <v>#DIV/0!</v>
      </c>
      <c r="AG71" s="77" t="e">
        <f t="shared" si="47"/>
        <v>#DIV/0!</v>
      </c>
      <c r="AH71" s="32"/>
      <c r="AI71" s="32"/>
      <c r="AJ71" s="52">
        <f>'C-SSA database'!$K$27</f>
        <v>143.80000000000001</v>
      </c>
      <c r="AK71" s="52">
        <f>'C-SSA database'!$K$73</f>
        <v>31.97</v>
      </c>
      <c r="AL71" s="52">
        <f>'C-SSA database'!$K$116</f>
        <v>319.67</v>
      </c>
      <c r="AM71" s="53">
        <f>'C-SSA database'!$K$30</f>
        <v>2.0735000000000001</v>
      </c>
      <c r="AN71" s="54">
        <f>'C-SSA database'!$K$76</f>
        <v>0.31040000000000001</v>
      </c>
      <c r="AO71" s="54">
        <f>'C-SSA database'!$K$119</f>
        <v>3.1040000000000001</v>
      </c>
      <c r="AP71" s="55">
        <f>'C-SSA database'!$K$33</f>
        <v>0.54279999999999995</v>
      </c>
      <c r="AQ71" s="52">
        <f>'C-SSA database'!$K$79</f>
        <v>2.0799999999999999E-2</v>
      </c>
      <c r="AR71" s="52">
        <f>'C-SSA database'!$K$122</f>
        <v>0.20799999999999999</v>
      </c>
      <c r="AS71" s="56">
        <f>'C-SSA database'!$K$36</f>
        <v>8.83</v>
      </c>
      <c r="AT71" s="56">
        <f>'C-SSA database'!$K$82</f>
        <v>1.17</v>
      </c>
      <c r="AU71" s="54">
        <f>'C-SSA database'!$K$125</f>
        <v>11.7</v>
      </c>
      <c r="AV71" s="55">
        <f>'C-SSA database'!$K$39</f>
        <v>2.5034770514603618E-2</v>
      </c>
      <c r="AW71" s="55">
        <f>'C-SSA database'!$K$85</f>
        <v>3.9E-2</v>
      </c>
      <c r="AX71" s="55">
        <f>'C-SSA database'!$K$128</f>
        <v>0.39</v>
      </c>
      <c r="AY71" s="53">
        <f>'C-SSA database'!$K$42</f>
        <v>6.6012000000000004</v>
      </c>
      <c r="AZ71" s="53">
        <f>'C-SSA database'!$K$88</f>
        <v>12.121</v>
      </c>
      <c r="BA71" s="53">
        <f>'C-SSA database'!$K$131</f>
        <v>121.212</v>
      </c>
      <c r="BB71" s="55">
        <f>'C-SSA database'!$K$45</f>
        <v>2.6029411764705887E-3</v>
      </c>
      <c r="BC71" s="55">
        <f>'C-SSA database'!$K$91</f>
        <v>2.2058823529411765E-4</v>
      </c>
      <c r="BD71" s="57">
        <f>'C-SSA database'!$K$134</f>
        <v>2.2058823529411769E-3</v>
      </c>
      <c r="BE71" s="53">
        <f>'C-SSA database'!$K$48</f>
        <v>35137</v>
      </c>
      <c r="BF71" s="54">
        <f>'C-SSA database'!$K$94</f>
        <v>7249</v>
      </c>
      <c r="BG71" s="53">
        <f>'C-SSA database'!$K$137</f>
        <v>72490</v>
      </c>
      <c r="BH71" s="57">
        <f>'C-SSA database'!$K$51</f>
        <v>2.1269999999999998</v>
      </c>
      <c r="BI71" s="55">
        <f>'C-SSA database'!$K$97</f>
        <v>6.2960000000000002E-2</v>
      </c>
      <c r="BJ71" s="57">
        <f>'C-SSA database'!$K$140</f>
        <v>0.62960000000000005</v>
      </c>
      <c r="BK71" s="53">
        <f>'C-SSA database'!$K$54</f>
        <v>2.4252336448598128E-3</v>
      </c>
      <c r="BL71" s="54">
        <f>'C-SSA database'!$K$100</f>
        <v>2.2009345794392521E-3</v>
      </c>
      <c r="BM71" s="53">
        <f>'C-SSA database'!$K$143</f>
        <v>2.200934579439252E-2</v>
      </c>
      <c r="BN71" s="57">
        <f>'C-SSA database'!$K$57</f>
        <v>1863.5</v>
      </c>
      <c r="BO71" s="57">
        <f>'C-SSA database'!$K$103</f>
        <v>328.08</v>
      </c>
      <c r="BP71" s="57">
        <f>'C-SSA database'!$K$146</f>
        <v>3280.8</v>
      </c>
      <c r="BQ71" s="53">
        <f>'C-SSA database'!$K$60</f>
        <v>16.806999999999999</v>
      </c>
      <c r="BR71" s="53">
        <f>'C-SSA database'!$K$106</f>
        <v>26.26</v>
      </c>
      <c r="BS71" s="53">
        <f>'C-SSA database'!$K$149</f>
        <v>262.61</v>
      </c>
    </row>
    <row r="72" spans="1:71" x14ac:dyDescent="0.2">
      <c r="A72" s="32"/>
      <c r="B72" s="32"/>
      <c r="C72" s="32"/>
      <c r="D72" s="32"/>
      <c r="E72" s="32"/>
      <c r="F72" s="32"/>
      <c r="G72" s="32"/>
      <c r="H72" s="32"/>
      <c r="I72" s="32"/>
      <c r="J72" s="32"/>
      <c r="K72" s="32"/>
      <c r="L72" s="32"/>
      <c r="M72" s="32"/>
      <c r="N72" s="32"/>
      <c r="O72" s="32"/>
      <c r="P72" s="32"/>
      <c r="Q72" s="32"/>
      <c r="R72" s="50" t="e">
        <f t="shared" si="33"/>
        <v>#DIV/0!</v>
      </c>
      <c r="S72" s="50" t="e">
        <f t="shared" si="34"/>
        <v>#DIV/0!</v>
      </c>
      <c r="T72" s="50" t="e">
        <f t="shared" si="35"/>
        <v>#DIV/0!</v>
      </c>
      <c r="U72" s="32"/>
      <c r="V72" s="77" t="e">
        <f t="shared" si="36"/>
        <v>#DIV/0!</v>
      </c>
      <c r="W72" s="77" t="e">
        <f t="shared" si="37"/>
        <v>#DIV/0!</v>
      </c>
      <c r="X72" s="77" t="e">
        <f t="shared" si="38"/>
        <v>#DIV/0!</v>
      </c>
      <c r="Y72" s="77" t="e">
        <f t="shared" si="39"/>
        <v>#DIV/0!</v>
      </c>
      <c r="Z72" s="77" t="e">
        <f t="shared" si="40"/>
        <v>#DIV/0!</v>
      </c>
      <c r="AA72" s="77" t="e">
        <f t="shared" si="41"/>
        <v>#DIV/0!</v>
      </c>
      <c r="AB72" s="77" t="e">
        <f t="shared" si="42"/>
        <v>#DIV/0!</v>
      </c>
      <c r="AC72" s="77" t="e">
        <f t="shared" si="43"/>
        <v>#DIV/0!</v>
      </c>
      <c r="AD72" s="77" t="e">
        <f t="shared" si="44"/>
        <v>#DIV/0!</v>
      </c>
      <c r="AE72" s="77" t="e">
        <f t="shared" si="45"/>
        <v>#DIV/0!</v>
      </c>
      <c r="AF72" s="77" t="e">
        <f t="shared" si="46"/>
        <v>#DIV/0!</v>
      </c>
      <c r="AG72" s="77" t="e">
        <f t="shared" si="47"/>
        <v>#DIV/0!</v>
      </c>
      <c r="AH72" s="32"/>
      <c r="AI72" s="32"/>
      <c r="AJ72" s="52">
        <f>'C-SSA database'!$K$27</f>
        <v>143.80000000000001</v>
      </c>
      <c r="AK72" s="52">
        <f>'C-SSA database'!$K$73</f>
        <v>31.97</v>
      </c>
      <c r="AL72" s="52">
        <f>'C-SSA database'!$K$116</f>
        <v>319.67</v>
      </c>
      <c r="AM72" s="53">
        <f>'C-SSA database'!$K$30</f>
        <v>2.0735000000000001</v>
      </c>
      <c r="AN72" s="54">
        <f>'C-SSA database'!$K$76</f>
        <v>0.31040000000000001</v>
      </c>
      <c r="AO72" s="54">
        <f>'C-SSA database'!$K$119</f>
        <v>3.1040000000000001</v>
      </c>
      <c r="AP72" s="55">
        <f>'C-SSA database'!$K$33</f>
        <v>0.54279999999999995</v>
      </c>
      <c r="AQ72" s="52">
        <f>'C-SSA database'!$K$79</f>
        <v>2.0799999999999999E-2</v>
      </c>
      <c r="AR72" s="52">
        <f>'C-SSA database'!$K$122</f>
        <v>0.20799999999999999</v>
      </c>
      <c r="AS72" s="56">
        <f>'C-SSA database'!$K$36</f>
        <v>8.83</v>
      </c>
      <c r="AT72" s="56">
        <f>'C-SSA database'!$K$82</f>
        <v>1.17</v>
      </c>
      <c r="AU72" s="54">
        <f>'C-SSA database'!$K$125</f>
        <v>11.7</v>
      </c>
      <c r="AV72" s="55">
        <f>'C-SSA database'!$K$39</f>
        <v>2.5034770514603618E-2</v>
      </c>
      <c r="AW72" s="55">
        <f>'C-SSA database'!$K$85</f>
        <v>3.9E-2</v>
      </c>
      <c r="AX72" s="55">
        <f>'C-SSA database'!$K$128</f>
        <v>0.39</v>
      </c>
      <c r="AY72" s="53">
        <f>'C-SSA database'!$K$42</f>
        <v>6.6012000000000004</v>
      </c>
      <c r="AZ72" s="53">
        <f>'C-SSA database'!$K$88</f>
        <v>12.121</v>
      </c>
      <c r="BA72" s="53">
        <f>'C-SSA database'!$K$131</f>
        <v>121.212</v>
      </c>
      <c r="BB72" s="55">
        <f>'C-SSA database'!$K$45</f>
        <v>2.6029411764705887E-3</v>
      </c>
      <c r="BC72" s="55">
        <f>'C-SSA database'!$K$91</f>
        <v>2.2058823529411765E-4</v>
      </c>
      <c r="BD72" s="57">
        <f>'C-SSA database'!$K$134</f>
        <v>2.2058823529411769E-3</v>
      </c>
      <c r="BE72" s="53">
        <f>'C-SSA database'!$K$48</f>
        <v>35137</v>
      </c>
      <c r="BF72" s="54">
        <f>'C-SSA database'!$K$94</f>
        <v>7249</v>
      </c>
      <c r="BG72" s="53">
        <f>'C-SSA database'!$K$137</f>
        <v>72490</v>
      </c>
      <c r="BH72" s="57">
        <f>'C-SSA database'!$K$51</f>
        <v>2.1269999999999998</v>
      </c>
      <c r="BI72" s="55">
        <f>'C-SSA database'!$K$97</f>
        <v>6.2960000000000002E-2</v>
      </c>
      <c r="BJ72" s="57">
        <f>'C-SSA database'!$K$140</f>
        <v>0.62960000000000005</v>
      </c>
      <c r="BK72" s="53">
        <f>'C-SSA database'!$K$54</f>
        <v>2.4252336448598128E-3</v>
      </c>
      <c r="BL72" s="54">
        <f>'C-SSA database'!$K$100</f>
        <v>2.2009345794392521E-3</v>
      </c>
      <c r="BM72" s="53">
        <f>'C-SSA database'!$K$143</f>
        <v>2.200934579439252E-2</v>
      </c>
      <c r="BN72" s="57">
        <f>'C-SSA database'!$K$57</f>
        <v>1863.5</v>
      </c>
      <c r="BO72" s="57">
        <f>'C-SSA database'!$K$103</f>
        <v>328.08</v>
      </c>
      <c r="BP72" s="57">
        <f>'C-SSA database'!$K$146</f>
        <v>3280.8</v>
      </c>
      <c r="BQ72" s="53">
        <f>'C-SSA database'!$K$60</f>
        <v>16.806999999999999</v>
      </c>
      <c r="BR72" s="53">
        <f>'C-SSA database'!$K$106</f>
        <v>26.26</v>
      </c>
      <c r="BS72" s="53">
        <f>'C-SSA database'!$K$149</f>
        <v>262.61</v>
      </c>
    </row>
    <row r="73" spans="1:71" x14ac:dyDescent="0.2">
      <c r="A73" s="32"/>
      <c r="B73" s="32"/>
      <c r="C73" s="32"/>
      <c r="D73" s="32"/>
      <c r="E73" s="32"/>
      <c r="F73" s="32"/>
      <c r="G73" s="32"/>
      <c r="H73" s="32"/>
      <c r="I73" s="32"/>
      <c r="J73" s="32"/>
      <c r="K73" s="32"/>
      <c r="L73" s="32"/>
      <c r="M73" s="32"/>
      <c r="N73" s="32"/>
      <c r="O73" s="32"/>
      <c r="P73" s="32"/>
      <c r="Q73" s="32"/>
      <c r="R73" s="50" t="e">
        <f t="shared" si="33"/>
        <v>#DIV/0!</v>
      </c>
      <c r="S73" s="50" t="e">
        <f t="shared" si="34"/>
        <v>#DIV/0!</v>
      </c>
      <c r="T73" s="50" t="e">
        <f t="shared" si="35"/>
        <v>#DIV/0!</v>
      </c>
      <c r="U73" s="32"/>
      <c r="V73" s="77" t="e">
        <f t="shared" si="36"/>
        <v>#DIV/0!</v>
      </c>
      <c r="W73" s="77" t="e">
        <f t="shared" si="37"/>
        <v>#DIV/0!</v>
      </c>
      <c r="X73" s="77" t="e">
        <f t="shared" si="38"/>
        <v>#DIV/0!</v>
      </c>
      <c r="Y73" s="77" t="e">
        <f t="shared" si="39"/>
        <v>#DIV/0!</v>
      </c>
      <c r="Z73" s="77" t="e">
        <f t="shared" si="40"/>
        <v>#DIV/0!</v>
      </c>
      <c r="AA73" s="77" t="e">
        <f t="shared" si="41"/>
        <v>#DIV/0!</v>
      </c>
      <c r="AB73" s="77" t="e">
        <f t="shared" si="42"/>
        <v>#DIV/0!</v>
      </c>
      <c r="AC73" s="77" t="e">
        <f t="shared" si="43"/>
        <v>#DIV/0!</v>
      </c>
      <c r="AD73" s="77" t="e">
        <f t="shared" si="44"/>
        <v>#DIV/0!</v>
      </c>
      <c r="AE73" s="77" t="e">
        <f t="shared" si="45"/>
        <v>#DIV/0!</v>
      </c>
      <c r="AF73" s="77" t="e">
        <f t="shared" si="46"/>
        <v>#DIV/0!</v>
      </c>
      <c r="AG73" s="77" t="e">
        <f t="shared" si="47"/>
        <v>#DIV/0!</v>
      </c>
      <c r="AH73" s="32"/>
      <c r="AI73" s="32"/>
      <c r="AJ73" s="52">
        <f>'C-SSA database'!$K$27</f>
        <v>143.80000000000001</v>
      </c>
      <c r="AK73" s="52">
        <f>'C-SSA database'!$K$73</f>
        <v>31.97</v>
      </c>
      <c r="AL73" s="52">
        <f>'C-SSA database'!$K$116</f>
        <v>319.67</v>
      </c>
      <c r="AM73" s="53">
        <f>'C-SSA database'!$K$30</f>
        <v>2.0735000000000001</v>
      </c>
      <c r="AN73" s="54">
        <f>'C-SSA database'!$K$76</f>
        <v>0.31040000000000001</v>
      </c>
      <c r="AO73" s="54">
        <f>'C-SSA database'!$K$119</f>
        <v>3.1040000000000001</v>
      </c>
      <c r="AP73" s="55">
        <f>'C-SSA database'!$K$33</f>
        <v>0.54279999999999995</v>
      </c>
      <c r="AQ73" s="52">
        <f>'C-SSA database'!$K$79</f>
        <v>2.0799999999999999E-2</v>
      </c>
      <c r="AR73" s="52">
        <f>'C-SSA database'!$K$122</f>
        <v>0.20799999999999999</v>
      </c>
      <c r="AS73" s="56">
        <f>'C-SSA database'!$K$36</f>
        <v>8.83</v>
      </c>
      <c r="AT73" s="56">
        <f>'C-SSA database'!$K$82</f>
        <v>1.17</v>
      </c>
      <c r="AU73" s="54">
        <f>'C-SSA database'!$K$125</f>
        <v>11.7</v>
      </c>
      <c r="AV73" s="55">
        <f>'C-SSA database'!$K$39</f>
        <v>2.5034770514603618E-2</v>
      </c>
      <c r="AW73" s="55">
        <f>'C-SSA database'!$K$85</f>
        <v>3.9E-2</v>
      </c>
      <c r="AX73" s="55">
        <f>'C-SSA database'!$K$128</f>
        <v>0.39</v>
      </c>
      <c r="AY73" s="53">
        <f>'C-SSA database'!$K$42</f>
        <v>6.6012000000000004</v>
      </c>
      <c r="AZ73" s="53">
        <f>'C-SSA database'!$K$88</f>
        <v>12.121</v>
      </c>
      <c r="BA73" s="53">
        <f>'C-SSA database'!$K$131</f>
        <v>121.212</v>
      </c>
      <c r="BB73" s="55">
        <f>'C-SSA database'!$K$45</f>
        <v>2.6029411764705887E-3</v>
      </c>
      <c r="BC73" s="55">
        <f>'C-SSA database'!$K$91</f>
        <v>2.2058823529411765E-4</v>
      </c>
      <c r="BD73" s="57">
        <f>'C-SSA database'!$K$134</f>
        <v>2.2058823529411769E-3</v>
      </c>
      <c r="BE73" s="53">
        <f>'C-SSA database'!$K$48</f>
        <v>35137</v>
      </c>
      <c r="BF73" s="54">
        <f>'C-SSA database'!$K$94</f>
        <v>7249</v>
      </c>
      <c r="BG73" s="53">
        <f>'C-SSA database'!$K$137</f>
        <v>72490</v>
      </c>
      <c r="BH73" s="57">
        <f>'C-SSA database'!$K$51</f>
        <v>2.1269999999999998</v>
      </c>
      <c r="BI73" s="55">
        <f>'C-SSA database'!$K$97</f>
        <v>6.2960000000000002E-2</v>
      </c>
      <c r="BJ73" s="57">
        <f>'C-SSA database'!$K$140</f>
        <v>0.62960000000000005</v>
      </c>
      <c r="BK73" s="53">
        <f>'C-SSA database'!$K$54</f>
        <v>2.4252336448598128E-3</v>
      </c>
      <c r="BL73" s="54">
        <f>'C-SSA database'!$K$100</f>
        <v>2.2009345794392521E-3</v>
      </c>
      <c r="BM73" s="53">
        <f>'C-SSA database'!$K$143</f>
        <v>2.200934579439252E-2</v>
      </c>
      <c r="BN73" s="57">
        <f>'C-SSA database'!$K$57</f>
        <v>1863.5</v>
      </c>
      <c r="BO73" s="57">
        <f>'C-SSA database'!$K$103</f>
        <v>328.08</v>
      </c>
      <c r="BP73" s="57">
        <f>'C-SSA database'!$K$146</f>
        <v>3280.8</v>
      </c>
      <c r="BQ73" s="53">
        <f>'C-SSA database'!$K$60</f>
        <v>16.806999999999999</v>
      </c>
      <c r="BR73" s="53">
        <f>'C-SSA database'!$K$106</f>
        <v>26.26</v>
      </c>
      <c r="BS73" s="53">
        <f>'C-SSA database'!$K$149</f>
        <v>262.61</v>
      </c>
    </row>
    <row r="74" spans="1:71" x14ac:dyDescent="0.2">
      <c r="A74" s="32"/>
      <c r="B74" s="32"/>
      <c r="C74" s="32"/>
      <c r="D74" s="32"/>
      <c r="E74" s="32"/>
      <c r="F74" s="32"/>
      <c r="G74" s="32"/>
      <c r="H74" s="32"/>
      <c r="I74" s="32"/>
      <c r="J74" s="32"/>
      <c r="K74" s="32"/>
      <c r="L74" s="32"/>
      <c r="M74" s="32"/>
      <c r="N74" s="32"/>
      <c r="O74" s="32"/>
      <c r="P74" s="32"/>
      <c r="Q74" s="32"/>
      <c r="R74" s="50" t="e">
        <f t="shared" si="33"/>
        <v>#DIV/0!</v>
      </c>
      <c r="S74" s="50" t="e">
        <f t="shared" si="34"/>
        <v>#DIV/0!</v>
      </c>
      <c r="T74" s="50" t="e">
        <f t="shared" si="35"/>
        <v>#DIV/0!</v>
      </c>
      <c r="U74" s="32"/>
      <c r="V74" s="77" t="e">
        <f t="shared" si="36"/>
        <v>#DIV/0!</v>
      </c>
      <c r="W74" s="77" t="e">
        <f t="shared" si="37"/>
        <v>#DIV/0!</v>
      </c>
      <c r="X74" s="77" t="e">
        <f t="shared" si="38"/>
        <v>#DIV/0!</v>
      </c>
      <c r="Y74" s="77" t="e">
        <f t="shared" si="39"/>
        <v>#DIV/0!</v>
      </c>
      <c r="Z74" s="77" t="e">
        <f t="shared" si="40"/>
        <v>#DIV/0!</v>
      </c>
      <c r="AA74" s="77" t="e">
        <f t="shared" si="41"/>
        <v>#DIV/0!</v>
      </c>
      <c r="AB74" s="77" t="e">
        <f t="shared" si="42"/>
        <v>#DIV/0!</v>
      </c>
      <c r="AC74" s="77" t="e">
        <f t="shared" si="43"/>
        <v>#DIV/0!</v>
      </c>
      <c r="AD74" s="77" t="e">
        <f t="shared" si="44"/>
        <v>#DIV/0!</v>
      </c>
      <c r="AE74" s="77" t="e">
        <f t="shared" si="45"/>
        <v>#DIV/0!</v>
      </c>
      <c r="AF74" s="77" t="e">
        <f t="shared" si="46"/>
        <v>#DIV/0!</v>
      </c>
      <c r="AG74" s="77" t="e">
        <f t="shared" si="47"/>
        <v>#DIV/0!</v>
      </c>
      <c r="AH74" s="32"/>
      <c r="AI74" s="32"/>
      <c r="AJ74" s="52">
        <f>'C-SSA database'!$K$27</f>
        <v>143.80000000000001</v>
      </c>
      <c r="AK74" s="52">
        <f>'C-SSA database'!$K$73</f>
        <v>31.97</v>
      </c>
      <c r="AL74" s="52">
        <f>'C-SSA database'!$K$116</f>
        <v>319.67</v>
      </c>
      <c r="AM74" s="53">
        <f>'C-SSA database'!$K$30</f>
        <v>2.0735000000000001</v>
      </c>
      <c r="AN74" s="54">
        <f>'C-SSA database'!$K$76</f>
        <v>0.31040000000000001</v>
      </c>
      <c r="AO74" s="54">
        <f>'C-SSA database'!$K$119</f>
        <v>3.1040000000000001</v>
      </c>
      <c r="AP74" s="55">
        <f>'C-SSA database'!$K$33</f>
        <v>0.54279999999999995</v>
      </c>
      <c r="AQ74" s="52">
        <f>'C-SSA database'!$K$79</f>
        <v>2.0799999999999999E-2</v>
      </c>
      <c r="AR74" s="52">
        <f>'C-SSA database'!$K$122</f>
        <v>0.20799999999999999</v>
      </c>
      <c r="AS74" s="56">
        <f>'C-SSA database'!$K$36</f>
        <v>8.83</v>
      </c>
      <c r="AT74" s="56">
        <f>'C-SSA database'!$K$82</f>
        <v>1.17</v>
      </c>
      <c r="AU74" s="54">
        <f>'C-SSA database'!$K$125</f>
        <v>11.7</v>
      </c>
      <c r="AV74" s="55">
        <f>'C-SSA database'!$K$39</f>
        <v>2.5034770514603618E-2</v>
      </c>
      <c r="AW74" s="55">
        <f>'C-SSA database'!$K$85</f>
        <v>3.9E-2</v>
      </c>
      <c r="AX74" s="55">
        <f>'C-SSA database'!$K$128</f>
        <v>0.39</v>
      </c>
      <c r="AY74" s="53">
        <f>'C-SSA database'!$K$42</f>
        <v>6.6012000000000004</v>
      </c>
      <c r="AZ74" s="53">
        <f>'C-SSA database'!$K$88</f>
        <v>12.121</v>
      </c>
      <c r="BA74" s="53">
        <f>'C-SSA database'!$K$131</f>
        <v>121.212</v>
      </c>
      <c r="BB74" s="55">
        <f>'C-SSA database'!$K$45</f>
        <v>2.6029411764705887E-3</v>
      </c>
      <c r="BC74" s="55">
        <f>'C-SSA database'!$K$91</f>
        <v>2.2058823529411765E-4</v>
      </c>
      <c r="BD74" s="57">
        <f>'C-SSA database'!$K$134</f>
        <v>2.2058823529411769E-3</v>
      </c>
      <c r="BE74" s="53">
        <f>'C-SSA database'!$K$48</f>
        <v>35137</v>
      </c>
      <c r="BF74" s="54">
        <f>'C-SSA database'!$K$94</f>
        <v>7249</v>
      </c>
      <c r="BG74" s="53">
        <f>'C-SSA database'!$K$137</f>
        <v>72490</v>
      </c>
      <c r="BH74" s="57">
        <f>'C-SSA database'!$K$51</f>
        <v>2.1269999999999998</v>
      </c>
      <c r="BI74" s="55">
        <f>'C-SSA database'!$K$97</f>
        <v>6.2960000000000002E-2</v>
      </c>
      <c r="BJ74" s="57">
        <f>'C-SSA database'!$K$140</f>
        <v>0.62960000000000005</v>
      </c>
      <c r="BK74" s="53">
        <f>'C-SSA database'!$K$54</f>
        <v>2.4252336448598128E-3</v>
      </c>
      <c r="BL74" s="54">
        <f>'C-SSA database'!$K$100</f>
        <v>2.2009345794392521E-3</v>
      </c>
      <c r="BM74" s="53">
        <f>'C-SSA database'!$K$143</f>
        <v>2.200934579439252E-2</v>
      </c>
      <c r="BN74" s="57">
        <f>'C-SSA database'!$K$57</f>
        <v>1863.5</v>
      </c>
      <c r="BO74" s="57">
        <f>'C-SSA database'!$K$103</f>
        <v>328.08</v>
      </c>
      <c r="BP74" s="57">
        <f>'C-SSA database'!$K$146</f>
        <v>3280.8</v>
      </c>
      <c r="BQ74" s="53">
        <f>'C-SSA database'!$K$60</f>
        <v>16.806999999999999</v>
      </c>
      <c r="BR74" s="53">
        <f>'C-SSA database'!$K$106</f>
        <v>26.26</v>
      </c>
      <c r="BS74" s="53">
        <f>'C-SSA database'!$K$149</f>
        <v>262.61</v>
      </c>
    </row>
    <row r="75" spans="1:71" x14ac:dyDescent="0.2">
      <c r="A75" s="32"/>
      <c r="B75" s="32"/>
      <c r="C75" s="32"/>
      <c r="D75" s="32"/>
      <c r="E75" s="32"/>
      <c r="F75" s="32"/>
      <c r="G75" s="32"/>
      <c r="H75" s="32"/>
      <c r="I75" s="32"/>
      <c r="J75" s="32"/>
      <c r="K75" s="32"/>
      <c r="L75" s="32"/>
      <c r="M75" s="32"/>
      <c r="N75" s="32"/>
      <c r="O75" s="32"/>
      <c r="P75" s="32"/>
      <c r="Q75" s="32"/>
      <c r="R75" s="50" t="e">
        <f t="shared" si="33"/>
        <v>#DIV/0!</v>
      </c>
      <c r="S75" s="50" t="e">
        <f t="shared" si="34"/>
        <v>#DIV/0!</v>
      </c>
      <c r="T75" s="50" t="e">
        <f t="shared" si="35"/>
        <v>#DIV/0!</v>
      </c>
      <c r="U75" s="32"/>
      <c r="V75" s="77" t="e">
        <f t="shared" si="36"/>
        <v>#DIV/0!</v>
      </c>
      <c r="W75" s="77" t="e">
        <f t="shared" si="37"/>
        <v>#DIV/0!</v>
      </c>
      <c r="X75" s="77" t="e">
        <f t="shared" si="38"/>
        <v>#DIV/0!</v>
      </c>
      <c r="Y75" s="77" t="e">
        <f t="shared" si="39"/>
        <v>#DIV/0!</v>
      </c>
      <c r="Z75" s="77" t="e">
        <f t="shared" si="40"/>
        <v>#DIV/0!</v>
      </c>
      <c r="AA75" s="77" t="e">
        <f t="shared" si="41"/>
        <v>#DIV/0!</v>
      </c>
      <c r="AB75" s="77" t="e">
        <f t="shared" si="42"/>
        <v>#DIV/0!</v>
      </c>
      <c r="AC75" s="77" t="e">
        <f t="shared" si="43"/>
        <v>#DIV/0!</v>
      </c>
      <c r="AD75" s="77" t="e">
        <f t="shared" si="44"/>
        <v>#DIV/0!</v>
      </c>
      <c r="AE75" s="77" t="e">
        <f t="shared" si="45"/>
        <v>#DIV/0!</v>
      </c>
      <c r="AF75" s="77" t="e">
        <f t="shared" si="46"/>
        <v>#DIV/0!</v>
      </c>
      <c r="AG75" s="77" t="e">
        <f t="shared" si="47"/>
        <v>#DIV/0!</v>
      </c>
      <c r="AH75" s="32"/>
      <c r="AI75" s="32"/>
      <c r="AJ75" s="52">
        <f>'C-SSA database'!$K$27</f>
        <v>143.80000000000001</v>
      </c>
      <c r="AK75" s="52">
        <f>'C-SSA database'!$K$73</f>
        <v>31.97</v>
      </c>
      <c r="AL75" s="52">
        <f>'C-SSA database'!$K$116</f>
        <v>319.67</v>
      </c>
      <c r="AM75" s="53">
        <f>'C-SSA database'!$K$30</f>
        <v>2.0735000000000001</v>
      </c>
      <c r="AN75" s="54">
        <f>'C-SSA database'!$K$76</f>
        <v>0.31040000000000001</v>
      </c>
      <c r="AO75" s="54">
        <f>'C-SSA database'!$K$119</f>
        <v>3.1040000000000001</v>
      </c>
      <c r="AP75" s="55">
        <f>'C-SSA database'!$K$33</f>
        <v>0.54279999999999995</v>
      </c>
      <c r="AQ75" s="52">
        <f>'C-SSA database'!$K$79</f>
        <v>2.0799999999999999E-2</v>
      </c>
      <c r="AR75" s="52">
        <f>'C-SSA database'!$K$122</f>
        <v>0.20799999999999999</v>
      </c>
      <c r="AS75" s="56">
        <f>'C-SSA database'!$K$36</f>
        <v>8.83</v>
      </c>
      <c r="AT75" s="56">
        <f>'C-SSA database'!$K$82</f>
        <v>1.17</v>
      </c>
      <c r="AU75" s="54">
        <f>'C-SSA database'!$K$125</f>
        <v>11.7</v>
      </c>
      <c r="AV75" s="55">
        <f>'C-SSA database'!$K$39</f>
        <v>2.5034770514603618E-2</v>
      </c>
      <c r="AW75" s="55">
        <f>'C-SSA database'!$K$85</f>
        <v>3.9E-2</v>
      </c>
      <c r="AX75" s="55">
        <f>'C-SSA database'!$K$128</f>
        <v>0.39</v>
      </c>
      <c r="AY75" s="53">
        <f>'C-SSA database'!$K$42</f>
        <v>6.6012000000000004</v>
      </c>
      <c r="AZ75" s="53">
        <f>'C-SSA database'!$K$88</f>
        <v>12.121</v>
      </c>
      <c r="BA75" s="53">
        <f>'C-SSA database'!$K$131</f>
        <v>121.212</v>
      </c>
      <c r="BB75" s="55">
        <f>'C-SSA database'!$K$45</f>
        <v>2.6029411764705887E-3</v>
      </c>
      <c r="BC75" s="55">
        <f>'C-SSA database'!$K$91</f>
        <v>2.2058823529411765E-4</v>
      </c>
      <c r="BD75" s="57">
        <f>'C-SSA database'!$K$134</f>
        <v>2.2058823529411769E-3</v>
      </c>
      <c r="BE75" s="53">
        <f>'C-SSA database'!$K$48</f>
        <v>35137</v>
      </c>
      <c r="BF75" s="54">
        <f>'C-SSA database'!$K$94</f>
        <v>7249</v>
      </c>
      <c r="BG75" s="53">
        <f>'C-SSA database'!$K$137</f>
        <v>72490</v>
      </c>
      <c r="BH75" s="57">
        <f>'C-SSA database'!$K$51</f>
        <v>2.1269999999999998</v>
      </c>
      <c r="BI75" s="55">
        <f>'C-SSA database'!$K$97</f>
        <v>6.2960000000000002E-2</v>
      </c>
      <c r="BJ75" s="57">
        <f>'C-SSA database'!$K$140</f>
        <v>0.62960000000000005</v>
      </c>
      <c r="BK75" s="53">
        <f>'C-SSA database'!$K$54</f>
        <v>2.4252336448598128E-3</v>
      </c>
      <c r="BL75" s="54">
        <f>'C-SSA database'!$K$100</f>
        <v>2.2009345794392521E-3</v>
      </c>
      <c r="BM75" s="53">
        <f>'C-SSA database'!$K$143</f>
        <v>2.200934579439252E-2</v>
      </c>
      <c r="BN75" s="57">
        <f>'C-SSA database'!$K$57</f>
        <v>1863.5</v>
      </c>
      <c r="BO75" s="57">
        <f>'C-SSA database'!$K$103</f>
        <v>328.08</v>
      </c>
      <c r="BP75" s="57">
        <f>'C-SSA database'!$K$146</f>
        <v>3280.8</v>
      </c>
      <c r="BQ75" s="53">
        <f>'C-SSA database'!$K$60</f>
        <v>16.806999999999999</v>
      </c>
      <c r="BR75" s="53">
        <f>'C-SSA database'!$K$106</f>
        <v>26.26</v>
      </c>
      <c r="BS75" s="53">
        <f>'C-SSA database'!$K$149</f>
        <v>262.61</v>
      </c>
    </row>
    <row r="76" spans="1:71" x14ac:dyDescent="0.2">
      <c r="A76" s="32"/>
      <c r="B76" s="32"/>
      <c r="C76" s="32"/>
      <c r="D76" s="32"/>
      <c r="E76" s="32"/>
      <c r="F76" s="32"/>
      <c r="G76" s="32"/>
      <c r="H76" s="32"/>
      <c r="I76" s="32"/>
      <c r="J76" s="32"/>
      <c r="K76" s="32"/>
      <c r="L76" s="32"/>
      <c r="M76" s="32"/>
      <c r="N76" s="32"/>
      <c r="O76" s="32"/>
      <c r="P76" s="32"/>
      <c r="Q76" s="32"/>
      <c r="R76" s="50" t="e">
        <f t="shared" si="33"/>
        <v>#DIV/0!</v>
      </c>
      <c r="S76" s="50" t="e">
        <f t="shared" si="34"/>
        <v>#DIV/0!</v>
      </c>
      <c r="T76" s="50" t="e">
        <f t="shared" si="35"/>
        <v>#DIV/0!</v>
      </c>
      <c r="U76" s="32"/>
      <c r="V76" s="77" t="e">
        <f t="shared" si="36"/>
        <v>#DIV/0!</v>
      </c>
      <c r="W76" s="77" t="e">
        <f t="shared" si="37"/>
        <v>#DIV/0!</v>
      </c>
      <c r="X76" s="77" t="e">
        <f t="shared" si="38"/>
        <v>#DIV/0!</v>
      </c>
      <c r="Y76" s="77" t="e">
        <f t="shared" si="39"/>
        <v>#DIV/0!</v>
      </c>
      <c r="Z76" s="77" t="e">
        <f t="shared" si="40"/>
        <v>#DIV/0!</v>
      </c>
      <c r="AA76" s="77" t="e">
        <f t="shared" si="41"/>
        <v>#DIV/0!</v>
      </c>
      <c r="AB76" s="77" t="e">
        <f t="shared" si="42"/>
        <v>#DIV/0!</v>
      </c>
      <c r="AC76" s="77" t="e">
        <f t="shared" si="43"/>
        <v>#DIV/0!</v>
      </c>
      <c r="AD76" s="77" t="e">
        <f t="shared" si="44"/>
        <v>#DIV/0!</v>
      </c>
      <c r="AE76" s="77" t="e">
        <f t="shared" si="45"/>
        <v>#DIV/0!</v>
      </c>
      <c r="AF76" s="77" t="e">
        <f t="shared" si="46"/>
        <v>#DIV/0!</v>
      </c>
      <c r="AG76" s="77" t="e">
        <f t="shared" si="47"/>
        <v>#DIV/0!</v>
      </c>
      <c r="AH76" s="32"/>
      <c r="AI76" s="32"/>
      <c r="AJ76" s="52">
        <f>'C-SSA database'!$K$27</f>
        <v>143.80000000000001</v>
      </c>
      <c r="AK76" s="52">
        <f>'C-SSA database'!$K$73</f>
        <v>31.97</v>
      </c>
      <c r="AL76" s="52">
        <f>'C-SSA database'!$K$116</f>
        <v>319.67</v>
      </c>
      <c r="AM76" s="53">
        <f>'C-SSA database'!$K$30</f>
        <v>2.0735000000000001</v>
      </c>
      <c r="AN76" s="54">
        <f>'C-SSA database'!$K$76</f>
        <v>0.31040000000000001</v>
      </c>
      <c r="AO76" s="54">
        <f>'C-SSA database'!$K$119</f>
        <v>3.1040000000000001</v>
      </c>
      <c r="AP76" s="55">
        <f>'C-SSA database'!$K$33</f>
        <v>0.54279999999999995</v>
      </c>
      <c r="AQ76" s="52">
        <f>'C-SSA database'!$K$79</f>
        <v>2.0799999999999999E-2</v>
      </c>
      <c r="AR76" s="52">
        <f>'C-SSA database'!$K$122</f>
        <v>0.20799999999999999</v>
      </c>
      <c r="AS76" s="56">
        <f>'C-SSA database'!$K$36</f>
        <v>8.83</v>
      </c>
      <c r="AT76" s="56">
        <f>'C-SSA database'!$K$82</f>
        <v>1.17</v>
      </c>
      <c r="AU76" s="54">
        <f>'C-SSA database'!$K$125</f>
        <v>11.7</v>
      </c>
      <c r="AV76" s="55">
        <f>'C-SSA database'!$K$39</f>
        <v>2.5034770514603618E-2</v>
      </c>
      <c r="AW76" s="55">
        <f>'C-SSA database'!$K$85</f>
        <v>3.9E-2</v>
      </c>
      <c r="AX76" s="55">
        <f>'C-SSA database'!$K$128</f>
        <v>0.39</v>
      </c>
      <c r="AY76" s="53">
        <f>'C-SSA database'!$K$42</f>
        <v>6.6012000000000004</v>
      </c>
      <c r="AZ76" s="53">
        <f>'C-SSA database'!$K$88</f>
        <v>12.121</v>
      </c>
      <c r="BA76" s="53">
        <f>'C-SSA database'!$K$131</f>
        <v>121.212</v>
      </c>
      <c r="BB76" s="55">
        <f>'C-SSA database'!$K$45</f>
        <v>2.6029411764705887E-3</v>
      </c>
      <c r="BC76" s="55">
        <f>'C-SSA database'!$K$91</f>
        <v>2.2058823529411765E-4</v>
      </c>
      <c r="BD76" s="57">
        <f>'C-SSA database'!$K$134</f>
        <v>2.2058823529411769E-3</v>
      </c>
      <c r="BE76" s="53">
        <f>'C-SSA database'!$K$48</f>
        <v>35137</v>
      </c>
      <c r="BF76" s="54">
        <f>'C-SSA database'!$K$94</f>
        <v>7249</v>
      </c>
      <c r="BG76" s="53">
        <f>'C-SSA database'!$K$137</f>
        <v>72490</v>
      </c>
      <c r="BH76" s="57">
        <f>'C-SSA database'!$K$51</f>
        <v>2.1269999999999998</v>
      </c>
      <c r="BI76" s="55">
        <f>'C-SSA database'!$K$97</f>
        <v>6.2960000000000002E-2</v>
      </c>
      <c r="BJ76" s="57">
        <f>'C-SSA database'!$K$140</f>
        <v>0.62960000000000005</v>
      </c>
      <c r="BK76" s="53">
        <f>'C-SSA database'!$K$54</f>
        <v>2.4252336448598128E-3</v>
      </c>
      <c r="BL76" s="54">
        <f>'C-SSA database'!$K$100</f>
        <v>2.2009345794392521E-3</v>
      </c>
      <c r="BM76" s="53">
        <f>'C-SSA database'!$K$143</f>
        <v>2.200934579439252E-2</v>
      </c>
      <c r="BN76" s="57">
        <f>'C-SSA database'!$K$57</f>
        <v>1863.5</v>
      </c>
      <c r="BO76" s="57">
        <f>'C-SSA database'!$K$103</f>
        <v>328.08</v>
      </c>
      <c r="BP76" s="57">
        <f>'C-SSA database'!$K$146</f>
        <v>3280.8</v>
      </c>
      <c r="BQ76" s="53">
        <f>'C-SSA database'!$K$60</f>
        <v>16.806999999999999</v>
      </c>
      <c r="BR76" s="53">
        <f>'C-SSA database'!$K$106</f>
        <v>26.26</v>
      </c>
      <c r="BS76" s="53">
        <f>'C-SSA database'!$K$149</f>
        <v>262.61</v>
      </c>
    </row>
    <row r="77" spans="1:71" x14ac:dyDescent="0.2">
      <c r="A77" s="32"/>
      <c r="B77" s="32"/>
      <c r="C77" s="32"/>
      <c r="D77" s="32"/>
      <c r="E77" s="32"/>
      <c r="F77" s="32"/>
      <c r="G77" s="32"/>
      <c r="H77" s="32"/>
      <c r="I77" s="32"/>
      <c r="J77" s="32"/>
      <c r="K77" s="32"/>
      <c r="L77" s="32"/>
      <c r="M77" s="32"/>
      <c r="N77" s="32"/>
      <c r="O77" s="32"/>
      <c r="P77" s="32"/>
      <c r="Q77" s="32"/>
      <c r="R77" s="50" t="e">
        <f t="shared" si="33"/>
        <v>#DIV/0!</v>
      </c>
      <c r="S77" s="50" t="e">
        <f t="shared" si="34"/>
        <v>#DIV/0!</v>
      </c>
      <c r="T77" s="50" t="e">
        <f t="shared" si="35"/>
        <v>#DIV/0!</v>
      </c>
      <c r="U77" s="32"/>
      <c r="V77" s="77" t="e">
        <f t="shared" si="36"/>
        <v>#DIV/0!</v>
      </c>
      <c r="W77" s="77" t="e">
        <f t="shared" si="37"/>
        <v>#DIV/0!</v>
      </c>
      <c r="X77" s="77" t="e">
        <f t="shared" si="38"/>
        <v>#DIV/0!</v>
      </c>
      <c r="Y77" s="77" t="e">
        <f t="shared" si="39"/>
        <v>#DIV/0!</v>
      </c>
      <c r="Z77" s="77" t="e">
        <f t="shared" si="40"/>
        <v>#DIV/0!</v>
      </c>
      <c r="AA77" s="77" t="e">
        <f t="shared" si="41"/>
        <v>#DIV/0!</v>
      </c>
      <c r="AB77" s="77" t="e">
        <f t="shared" si="42"/>
        <v>#DIV/0!</v>
      </c>
      <c r="AC77" s="77" t="e">
        <f t="shared" si="43"/>
        <v>#DIV/0!</v>
      </c>
      <c r="AD77" s="77" t="e">
        <f t="shared" si="44"/>
        <v>#DIV/0!</v>
      </c>
      <c r="AE77" s="77" t="e">
        <f t="shared" si="45"/>
        <v>#DIV/0!</v>
      </c>
      <c r="AF77" s="77" t="e">
        <f t="shared" si="46"/>
        <v>#DIV/0!</v>
      </c>
      <c r="AG77" s="77" t="e">
        <f t="shared" si="47"/>
        <v>#DIV/0!</v>
      </c>
      <c r="AH77" s="32"/>
      <c r="AI77" s="32"/>
      <c r="AJ77" s="52">
        <f>'C-SSA database'!$K$27</f>
        <v>143.80000000000001</v>
      </c>
      <c r="AK77" s="52">
        <f>'C-SSA database'!$K$73</f>
        <v>31.97</v>
      </c>
      <c r="AL77" s="52">
        <f>'C-SSA database'!$K$116</f>
        <v>319.67</v>
      </c>
      <c r="AM77" s="53">
        <f>'C-SSA database'!$K$30</f>
        <v>2.0735000000000001</v>
      </c>
      <c r="AN77" s="54">
        <f>'C-SSA database'!$K$76</f>
        <v>0.31040000000000001</v>
      </c>
      <c r="AO77" s="54">
        <f>'C-SSA database'!$K$119</f>
        <v>3.1040000000000001</v>
      </c>
      <c r="AP77" s="55">
        <f>'C-SSA database'!$K$33</f>
        <v>0.54279999999999995</v>
      </c>
      <c r="AQ77" s="52">
        <f>'C-SSA database'!$K$79</f>
        <v>2.0799999999999999E-2</v>
      </c>
      <c r="AR77" s="52">
        <f>'C-SSA database'!$K$122</f>
        <v>0.20799999999999999</v>
      </c>
      <c r="AS77" s="56">
        <f>'C-SSA database'!$K$36</f>
        <v>8.83</v>
      </c>
      <c r="AT77" s="56">
        <f>'C-SSA database'!$K$82</f>
        <v>1.17</v>
      </c>
      <c r="AU77" s="54">
        <f>'C-SSA database'!$K$125</f>
        <v>11.7</v>
      </c>
      <c r="AV77" s="55">
        <f>'C-SSA database'!$K$39</f>
        <v>2.5034770514603618E-2</v>
      </c>
      <c r="AW77" s="55">
        <f>'C-SSA database'!$K$85</f>
        <v>3.9E-2</v>
      </c>
      <c r="AX77" s="55">
        <f>'C-SSA database'!$K$128</f>
        <v>0.39</v>
      </c>
      <c r="AY77" s="53">
        <f>'C-SSA database'!$K$42</f>
        <v>6.6012000000000004</v>
      </c>
      <c r="AZ77" s="53">
        <f>'C-SSA database'!$K$88</f>
        <v>12.121</v>
      </c>
      <c r="BA77" s="53">
        <f>'C-SSA database'!$K$131</f>
        <v>121.212</v>
      </c>
      <c r="BB77" s="55">
        <f>'C-SSA database'!$K$45</f>
        <v>2.6029411764705887E-3</v>
      </c>
      <c r="BC77" s="55">
        <f>'C-SSA database'!$K$91</f>
        <v>2.2058823529411765E-4</v>
      </c>
      <c r="BD77" s="57">
        <f>'C-SSA database'!$K$134</f>
        <v>2.2058823529411769E-3</v>
      </c>
      <c r="BE77" s="53">
        <f>'C-SSA database'!$K$48</f>
        <v>35137</v>
      </c>
      <c r="BF77" s="54">
        <f>'C-SSA database'!$K$94</f>
        <v>7249</v>
      </c>
      <c r="BG77" s="53">
        <f>'C-SSA database'!$K$137</f>
        <v>72490</v>
      </c>
      <c r="BH77" s="57">
        <f>'C-SSA database'!$K$51</f>
        <v>2.1269999999999998</v>
      </c>
      <c r="BI77" s="55">
        <f>'C-SSA database'!$K$97</f>
        <v>6.2960000000000002E-2</v>
      </c>
      <c r="BJ77" s="57">
        <f>'C-SSA database'!$K$140</f>
        <v>0.62960000000000005</v>
      </c>
      <c r="BK77" s="53">
        <f>'C-SSA database'!$K$54</f>
        <v>2.4252336448598128E-3</v>
      </c>
      <c r="BL77" s="54">
        <f>'C-SSA database'!$K$100</f>
        <v>2.2009345794392521E-3</v>
      </c>
      <c r="BM77" s="53">
        <f>'C-SSA database'!$K$143</f>
        <v>2.200934579439252E-2</v>
      </c>
      <c r="BN77" s="57">
        <f>'C-SSA database'!$K$57</f>
        <v>1863.5</v>
      </c>
      <c r="BO77" s="57">
        <f>'C-SSA database'!$K$103</f>
        <v>328.08</v>
      </c>
      <c r="BP77" s="57">
        <f>'C-SSA database'!$K$146</f>
        <v>3280.8</v>
      </c>
      <c r="BQ77" s="53">
        <f>'C-SSA database'!$K$60</f>
        <v>16.806999999999999</v>
      </c>
      <c r="BR77" s="53">
        <f>'C-SSA database'!$K$106</f>
        <v>26.26</v>
      </c>
      <c r="BS77" s="53">
        <f>'C-SSA database'!$K$149</f>
        <v>262.61</v>
      </c>
    </row>
    <row r="78" spans="1:71" x14ac:dyDescent="0.2">
      <c r="A78" s="32"/>
      <c r="B78" s="32"/>
      <c r="C78" s="32"/>
      <c r="D78" s="32"/>
      <c r="E78" s="32"/>
      <c r="F78" s="32"/>
      <c r="G78" s="32"/>
      <c r="H78" s="32"/>
      <c r="I78" s="32"/>
      <c r="J78" s="32"/>
      <c r="K78" s="32"/>
      <c r="L78" s="32"/>
      <c r="M78" s="32"/>
      <c r="N78" s="32"/>
      <c r="O78" s="32"/>
      <c r="P78" s="32"/>
      <c r="Q78" s="32"/>
      <c r="R78" s="50" t="e">
        <f t="shared" si="33"/>
        <v>#DIV/0!</v>
      </c>
      <c r="S78" s="50" t="e">
        <f t="shared" si="34"/>
        <v>#DIV/0!</v>
      </c>
      <c r="T78" s="50" t="e">
        <f t="shared" si="35"/>
        <v>#DIV/0!</v>
      </c>
      <c r="U78" s="32"/>
      <c r="V78" s="77" t="e">
        <f t="shared" si="36"/>
        <v>#DIV/0!</v>
      </c>
      <c r="W78" s="77" t="e">
        <f t="shared" si="37"/>
        <v>#DIV/0!</v>
      </c>
      <c r="X78" s="77" t="e">
        <f t="shared" si="38"/>
        <v>#DIV/0!</v>
      </c>
      <c r="Y78" s="77" t="e">
        <f t="shared" si="39"/>
        <v>#DIV/0!</v>
      </c>
      <c r="Z78" s="77" t="e">
        <f t="shared" si="40"/>
        <v>#DIV/0!</v>
      </c>
      <c r="AA78" s="77" t="e">
        <f t="shared" si="41"/>
        <v>#DIV/0!</v>
      </c>
      <c r="AB78" s="77" t="e">
        <f t="shared" si="42"/>
        <v>#DIV/0!</v>
      </c>
      <c r="AC78" s="77" t="e">
        <f t="shared" si="43"/>
        <v>#DIV/0!</v>
      </c>
      <c r="AD78" s="77" t="e">
        <f t="shared" si="44"/>
        <v>#DIV/0!</v>
      </c>
      <c r="AE78" s="77" t="e">
        <f t="shared" si="45"/>
        <v>#DIV/0!</v>
      </c>
      <c r="AF78" s="77" t="e">
        <f t="shared" si="46"/>
        <v>#DIV/0!</v>
      </c>
      <c r="AG78" s="77" t="e">
        <f t="shared" si="47"/>
        <v>#DIV/0!</v>
      </c>
      <c r="AH78" s="32"/>
      <c r="AI78" s="32"/>
      <c r="AJ78" s="52">
        <f>'C-SSA database'!$K$27</f>
        <v>143.80000000000001</v>
      </c>
      <c r="AK78" s="52">
        <f>'C-SSA database'!$K$73</f>
        <v>31.97</v>
      </c>
      <c r="AL78" s="52">
        <f>'C-SSA database'!$K$116</f>
        <v>319.67</v>
      </c>
      <c r="AM78" s="53">
        <f>'C-SSA database'!$K$30</f>
        <v>2.0735000000000001</v>
      </c>
      <c r="AN78" s="54">
        <f>'C-SSA database'!$K$76</f>
        <v>0.31040000000000001</v>
      </c>
      <c r="AO78" s="54">
        <f>'C-SSA database'!$K$119</f>
        <v>3.1040000000000001</v>
      </c>
      <c r="AP78" s="55">
        <f>'C-SSA database'!$K$33</f>
        <v>0.54279999999999995</v>
      </c>
      <c r="AQ78" s="52">
        <f>'C-SSA database'!$K$79</f>
        <v>2.0799999999999999E-2</v>
      </c>
      <c r="AR78" s="52">
        <f>'C-SSA database'!$K$122</f>
        <v>0.20799999999999999</v>
      </c>
      <c r="AS78" s="56">
        <f>'C-SSA database'!$K$36</f>
        <v>8.83</v>
      </c>
      <c r="AT78" s="56">
        <f>'C-SSA database'!$K$82</f>
        <v>1.17</v>
      </c>
      <c r="AU78" s="54">
        <f>'C-SSA database'!$K$125</f>
        <v>11.7</v>
      </c>
      <c r="AV78" s="55">
        <f>'C-SSA database'!$K$39</f>
        <v>2.5034770514603618E-2</v>
      </c>
      <c r="AW78" s="55">
        <f>'C-SSA database'!$K$85</f>
        <v>3.9E-2</v>
      </c>
      <c r="AX78" s="55">
        <f>'C-SSA database'!$K$128</f>
        <v>0.39</v>
      </c>
      <c r="AY78" s="53">
        <f>'C-SSA database'!$K$42</f>
        <v>6.6012000000000004</v>
      </c>
      <c r="AZ78" s="53">
        <f>'C-SSA database'!$K$88</f>
        <v>12.121</v>
      </c>
      <c r="BA78" s="53">
        <f>'C-SSA database'!$K$131</f>
        <v>121.212</v>
      </c>
      <c r="BB78" s="55">
        <f>'C-SSA database'!$K$45</f>
        <v>2.6029411764705887E-3</v>
      </c>
      <c r="BC78" s="55">
        <f>'C-SSA database'!$K$91</f>
        <v>2.2058823529411765E-4</v>
      </c>
      <c r="BD78" s="57">
        <f>'C-SSA database'!$K$134</f>
        <v>2.2058823529411769E-3</v>
      </c>
      <c r="BE78" s="53">
        <f>'C-SSA database'!$K$48</f>
        <v>35137</v>
      </c>
      <c r="BF78" s="54">
        <f>'C-SSA database'!$K$94</f>
        <v>7249</v>
      </c>
      <c r="BG78" s="53">
        <f>'C-SSA database'!$K$137</f>
        <v>72490</v>
      </c>
      <c r="BH78" s="57">
        <f>'C-SSA database'!$K$51</f>
        <v>2.1269999999999998</v>
      </c>
      <c r="BI78" s="55">
        <f>'C-SSA database'!$K$97</f>
        <v>6.2960000000000002E-2</v>
      </c>
      <c r="BJ78" s="57">
        <f>'C-SSA database'!$K$140</f>
        <v>0.62960000000000005</v>
      </c>
      <c r="BK78" s="53">
        <f>'C-SSA database'!$K$54</f>
        <v>2.4252336448598128E-3</v>
      </c>
      <c r="BL78" s="54">
        <f>'C-SSA database'!$K$100</f>
        <v>2.2009345794392521E-3</v>
      </c>
      <c r="BM78" s="53">
        <f>'C-SSA database'!$K$143</f>
        <v>2.200934579439252E-2</v>
      </c>
      <c r="BN78" s="57">
        <f>'C-SSA database'!$K$57</f>
        <v>1863.5</v>
      </c>
      <c r="BO78" s="57">
        <f>'C-SSA database'!$K$103</f>
        <v>328.08</v>
      </c>
      <c r="BP78" s="57">
        <f>'C-SSA database'!$K$146</f>
        <v>3280.8</v>
      </c>
      <c r="BQ78" s="53">
        <f>'C-SSA database'!$K$60</f>
        <v>16.806999999999999</v>
      </c>
      <c r="BR78" s="53">
        <f>'C-SSA database'!$K$106</f>
        <v>26.26</v>
      </c>
      <c r="BS78" s="53">
        <f>'C-SSA database'!$K$149</f>
        <v>262.61</v>
      </c>
    </row>
    <row r="79" spans="1:71" x14ac:dyDescent="0.2">
      <c r="A79" s="32"/>
      <c r="B79" s="32"/>
      <c r="C79" s="32"/>
      <c r="D79" s="32"/>
      <c r="E79" s="32"/>
      <c r="F79" s="32"/>
      <c r="G79" s="32"/>
      <c r="H79" s="32"/>
      <c r="I79" s="32"/>
      <c r="J79" s="32"/>
      <c r="K79" s="32"/>
      <c r="L79" s="32"/>
      <c r="M79" s="32"/>
      <c r="N79" s="32"/>
      <c r="O79" s="32"/>
      <c r="P79" s="32"/>
      <c r="Q79" s="32"/>
      <c r="R79" s="50" t="e">
        <f t="shared" si="33"/>
        <v>#DIV/0!</v>
      </c>
      <c r="S79" s="50" t="e">
        <f t="shared" si="34"/>
        <v>#DIV/0!</v>
      </c>
      <c r="T79" s="50" t="e">
        <f t="shared" si="35"/>
        <v>#DIV/0!</v>
      </c>
      <c r="U79" s="32"/>
      <c r="V79" s="77" t="e">
        <f t="shared" si="36"/>
        <v>#DIV/0!</v>
      </c>
      <c r="W79" s="77" t="e">
        <f t="shared" si="37"/>
        <v>#DIV/0!</v>
      </c>
      <c r="X79" s="77" t="e">
        <f t="shared" si="38"/>
        <v>#DIV/0!</v>
      </c>
      <c r="Y79" s="77" t="e">
        <f t="shared" si="39"/>
        <v>#DIV/0!</v>
      </c>
      <c r="Z79" s="77" t="e">
        <f t="shared" si="40"/>
        <v>#DIV/0!</v>
      </c>
      <c r="AA79" s="77" t="e">
        <f t="shared" si="41"/>
        <v>#DIV/0!</v>
      </c>
      <c r="AB79" s="77" t="e">
        <f t="shared" si="42"/>
        <v>#DIV/0!</v>
      </c>
      <c r="AC79" s="77" t="e">
        <f t="shared" si="43"/>
        <v>#DIV/0!</v>
      </c>
      <c r="AD79" s="77" t="e">
        <f t="shared" si="44"/>
        <v>#DIV/0!</v>
      </c>
      <c r="AE79" s="77" t="e">
        <f t="shared" si="45"/>
        <v>#DIV/0!</v>
      </c>
      <c r="AF79" s="77" t="e">
        <f t="shared" si="46"/>
        <v>#DIV/0!</v>
      </c>
      <c r="AG79" s="77" t="e">
        <f t="shared" si="47"/>
        <v>#DIV/0!</v>
      </c>
      <c r="AH79" s="32"/>
      <c r="AI79" s="32"/>
      <c r="AJ79" s="52">
        <f>'C-SSA database'!$K$27</f>
        <v>143.80000000000001</v>
      </c>
      <c r="AK79" s="52">
        <f>'C-SSA database'!$K$73</f>
        <v>31.97</v>
      </c>
      <c r="AL79" s="52">
        <f>'C-SSA database'!$K$116</f>
        <v>319.67</v>
      </c>
      <c r="AM79" s="53">
        <f>'C-SSA database'!$K$30</f>
        <v>2.0735000000000001</v>
      </c>
      <c r="AN79" s="54">
        <f>'C-SSA database'!$K$76</f>
        <v>0.31040000000000001</v>
      </c>
      <c r="AO79" s="54">
        <f>'C-SSA database'!$K$119</f>
        <v>3.1040000000000001</v>
      </c>
      <c r="AP79" s="55">
        <f>'C-SSA database'!$K$33</f>
        <v>0.54279999999999995</v>
      </c>
      <c r="AQ79" s="52">
        <f>'C-SSA database'!$K$79</f>
        <v>2.0799999999999999E-2</v>
      </c>
      <c r="AR79" s="52">
        <f>'C-SSA database'!$K$122</f>
        <v>0.20799999999999999</v>
      </c>
      <c r="AS79" s="56">
        <f>'C-SSA database'!$K$36</f>
        <v>8.83</v>
      </c>
      <c r="AT79" s="56">
        <f>'C-SSA database'!$K$82</f>
        <v>1.17</v>
      </c>
      <c r="AU79" s="54">
        <f>'C-SSA database'!$K$125</f>
        <v>11.7</v>
      </c>
      <c r="AV79" s="55">
        <f>'C-SSA database'!$K$39</f>
        <v>2.5034770514603618E-2</v>
      </c>
      <c r="AW79" s="55">
        <f>'C-SSA database'!$K$85</f>
        <v>3.9E-2</v>
      </c>
      <c r="AX79" s="55">
        <f>'C-SSA database'!$K$128</f>
        <v>0.39</v>
      </c>
      <c r="AY79" s="53">
        <f>'C-SSA database'!$K$42</f>
        <v>6.6012000000000004</v>
      </c>
      <c r="AZ79" s="53">
        <f>'C-SSA database'!$K$88</f>
        <v>12.121</v>
      </c>
      <c r="BA79" s="53">
        <f>'C-SSA database'!$K$131</f>
        <v>121.212</v>
      </c>
      <c r="BB79" s="55">
        <f>'C-SSA database'!$K$45</f>
        <v>2.6029411764705887E-3</v>
      </c>
      <c r="BC79" s="55">
        <f>'C-SSA database'!$K$91</f>
        <v>2.2058823529411765E-4</v>
      </c>
      <c r="BD79" s="57">
        <f>'C-SSA database'!$K$134</f>
        <v>2.2058823529411769E-3</v>
      </c>
      <c r="BE79" s="53">
        <f>'C-SSA database'!$K$48</f>
        <v>35137</v>
      </c>
      <c r="BF79" s="54">
        <f>'C-SSA database'!$K$94</f>
        <v>7249</v>
      </c>
      <c r="BG79" s="53">
        <f>'C-SSA database'!$K$137</f>
        <v>72490</v>
      </c>
      <c r="BH79" s="57">
        <f>'C-SSA database'!$K$51</f>
        <v>2.1269999999999998</v>
      </c>
      <c r="BI79" s="55">
        <f>'C-SSA database'!$K$97</f>
        <v>6.2960000000000002E-2</v>
      </c>
      <c r="BJ79" s="57">
        <f>'C-SSA database'!$K$140</f>
        <v>0.62960000000000005</v>
      </c>
      <c r="BK79" s="53">
        <f>'C-SSA database'!$K$54</f>
        <v>2.4252336448598128E-3</v>
      </c>
      <c r="BL79" s="54">
        <f>'C-SSA database'!$K$100</f>
        <v>2.2009345794392521E-3</v>
      </c>
      <c r="BM79" s="53">
        <f>'C-SSA database'!$K$143</f>
        <v>2.200934579439252E-2</v>
      </c>
      <c r="BN79" s="57">
        <f>'C-SSA database'!$K$57</f>
        <v>1863.5</v>
      </c>
      <c r="BO79" s="57">
        <f>'C-SSA database'!$K$103</f>
        <v>328.08</v>
      </c>
      <c r="BP79" s="57">
        <f>'C-SSA database'!$K$146</f>
        <v>3280.8</v>
      </c>
      <c r="BQ79" s="53">
        <f>'C-SSA database'!$K$60</f>
        <v>16.806999999999999</v>
      </c>
      <c r="BR79" s="53">
        <f>'C-SSA database'!$K$106</f>
        <v>26.26</v>
      </c>
      <c r="BS79" s="53">
        <f>'C-SSA database'!$K$149</f>
        <v>262.61</v>
      </c>
    </row>
    <row r="80" spans="1:71" x14ac:dyDescent="0.2">
      <c r="A80" s="32"/>
      <c r="B80" s="32"/>
      <c r="C80" s="32"/>
      <c r="D80" s="32"/>
      <c r="E80" s="32"/>
      <c r="F80" s="32"/>
      <c r="G80" s="32"/>
      <c r="H80" s="32"/>
      <c r="I80" s="32"/>
      <c r="J80" s="32"/>
      <c r="K80" s="32"/>
      <c r="L80" s="32"/>
      <c r="M80" s="32"/>
      <c r="N80" s="32"/>
      <c r="O80" s="32"/>
      <c r="P80" s="32"/>
      <c r="Q80" s="32"/>
      <c r="R80" s="50" t="e">
        <f t="shared" si="33"/>
        <v>#DIV/0!</v>
      </c>
      <c r="S80" s="50" t="e">
        <f t="shared" si="34"/>
        <v>#DIV/0!</v>
      </c>
      <c r="T80" s="50" t="e">
        <f t="shared" si="35"/>
        <v>#DIV/0!</v>
      </c>
      <c r="U80" s="32"/>
      <c r="V80" s="77" t="e">
        <f t="shared" si="36"/>
        <v>#DIV/0!</v>
      </c>
      <c r="W80" s="77" t="e">
        <f t="shared" si="37"/>
        <v>#DIV/0!</v>
      </c>
      <c r="X80" s="77" t="e">
        <f t="shared" si="38"/>
        <v>#DIV/0!</v>
      </c>
      <c r="Y80" s="77" t="e">
        <f t="shared" si="39"/>
        <v>#DIV/0!</v>
      </c>
      <c r="Z80" s="77" t="e">
        <f t="shared" si="40"/>
        <v>#DIV/0!</v>
      </c>
      <c r="AA80" s="77" t="e">
        <f t="shared" si="41"/>
        <v>#DIV/0!</v>
      </c>
      <c r="AB80" s="77" t="e">
        <f t="shared" si="42"/>
        <v>#DIV/0!</v>
      </c>
      <c r="AC80" s="77" t="e">
        <f t="shared" si="43"/>
        <v>#DIV/0!</v>
      </c>
      <c r="AD80" s="77" t="e">
        <f t="shared" si="44"/>
        <v>#DIV/0!</v>
      </c>
      <c r="AE80" s="77" t="e">
        <f t="shared" si="45"/>
        <v>#DIV/0!</v>
      </c>
      <c r="AF80" s="77" t="e">
        <f t="shared" si="46"/>
        <v>#DIV/0!</v>
      </c>
      <c r="AG80" s="77" t="e">
        <f t="shared" si="47"/>
        <v>#DIV/0!</v>
      </c>
      <c r="AH80" s="32"/>
      <c r="AI80" s="32"/>
      <c r="AJ80" s="52">
        <f>'C-SSA database'!$K$27</f>
        <v>143.80000000000001</v>
      </c>
      <c r="AK80" s="52">
        <f>'C-SSA database'!$K$73</f>
        <v>31.97</v>
      </c>
      <c r="AL80" s="52">
        <f>'C-SSA database'!$K$116</f>
        <v>319.67</v>
      </c>
      <c r="AM80" s="53">
        <f>'C-SSA database'!$K$30</f>
        <v>2.0735000000000001</v>
      </c>
      <c r="AN80" s="54">
        <f>'C-SSA database'!$K$76</f>
        <v>0.31040000000000001</v>
      </c>
      <c r="AO80" s="54">
        <f>'C-SSA database'!$K$119</f>
        <v>3.1040000000000001</v>
      </c>
      <c r="AP80" s="55">
        <f>'C-SSA database'!$K$33</f>
        <v>0.54279999999999995</v>
      </c>
      <c r="AQ80" s="52">
        <f>'C-SSA database'!$K$79</f>
        <v>2.0799999999999999E-2</v>
      </c>
      <c r="AR80" s="52">
        <f>'C-SSA database'!$K$122</f>
        <v>0.20799999999999999</v>
      </c>
      <c r="AS80" s="56">
        <f>'C-SSA database'!$K$36</f>
        <v>8.83</v>
      </c>
      <c r="AT80" s="56">
        <f>'C-SSA database'!$K$82</f>
        <v>1.17</v>
      </c>
      <c r="AU80" s="54">
        <f>'C-SSA database'!$K$125</f>
        <v>11.7</v>
      </c>
      <c r="AV80" s="55">
        <f>'C-SSA database'!$K$39</f>
        <v>2.5034770514603618E-2</v>
      </c>
      <c r="AW80" s="55">
        <f>'C-SSA database'!$K$85</f>
        <v>3.9E-2</v>
      </c>
      <c r="AX80" s="55">
        <f>'C-SSA database'!$K$128</f>
        <v>0.39</v>
      </c>
      <c r="AY80" s="53">
        <f>'C-SSA database'!$K$42</f>
        <v>6.6012000000000004</v>
      </c>
      <c r="AZ80" s="53">
        <f>'C-SSA database'!$K$88</f>
        <v>12.121</v>
      </c>
      <c r="BA80" s="53">
        <f>'C-SSA database'!$K$131</f>
        <v>121.212</v>
      </c>
      <c r="BB80" s="55">
        <f>'C-SSA database'!$K$45</f>
        <v>2.6029411764705887E-3</v>
      </c>
      <c r="BC80" s="55">
        <f>'C-SSA database'!$K$91</f>
        <v>2.2058823529411765E-4</v>
      </c>
      <c r="BD80" s="57">
        <f>'C-SSA database'!$K$134</f>
        <v>2.2058823529411769E-3</v>
      </c>
      <c r="BE80" s="53">
        <f>'C-SSA database'!$K$48</f>
        <v>35137</v>
      </c>
      <c r="BF80" s="54">
        <f>'C-SSA database'!$K$94</f>
        <v>7249</v>
      </c>
      <c r="BG80" s="53">
        <f>'C-SSA database'!$K$137</f>
        <v>72490</v>
      </c>
      <c r="BH80" s="57">
        <f>'C-SSA database'!$K$51</f>
        <v>2.1269999999999998</v>
      </c>
      <c r="BI80" s="55">
        <f>'C-SSA database'!$K$97</f>
        <v>6.2960000000000002E-2</v>
      </c>
      <c r="BJ80" s="57">
        <f>'C-SSA database'!$K$140</f>
        <v>0.62960000000000005</v>
      </c>
      <c r="BK80" s="53">
        <f>'C-SSA database'!$K$54</f>
        <v>2.4252336448598128E-3</v>
      </c>
      <c r="BL80" s="54">
        <f>'C-SSA database'!$K$100</f>
        <v>2.2009345794392521E-3</v>
      </c>
      <c r="BM80" s="53">
        <f>'C-SSA database'!$K$143</f>
        <v>2.200934579439252E-2</v>
      </c>
      <c r="BN80" s="57">
        <f>'C-SSA database'!$K$57</f>
        <v>1863.5</v>
      </c>
      <c r="BO80" s="57">
        <f>'C-SSA database'!$K$103</f>
        <v>328.08</v>
      </c>
      <c r="BP80" s="57">
        <f>'C-SSA database'!$K$146</f>
        <v>3280.8</v>
      </c>
      <c r="BQ80" s="53">
        <f>'C-SSA database'!$K$60</f>
        <v>16.806999999999999</v>
      </c>
      <c r="BR80" s="53">
        <f>'C-SSA database'!$K$106</f>
        <v>26.26</v>
      </c>
      <c r="BS80" s="53">
        <f>'C-SSA database'!$K$149</f>
        <v>262.61</v>
      </c>
    </row>
    <row r="81" spans="1:71" x14ac:dyDescent="0.2">
      <c r="A81" s="32"/>
      <c r="B81" s="32"/>
      <c r="C81" s="32"/>
      <c r="D81" s="32"/>
      <c r="E81" s="32"/>
      <c r="F81" s="32"/>
      <c r="G81" s="32"/>
      <c r="H81" s="32"/>
      <c r="I81" s="32"/>
      <c r="J81" s="32"/>
      <c r="K81" s="32"/>
      <c r="L81" s="32"/>
      <c r="M81" s="32"/>
      <c r="N81" s="32"/>
      <c r="O81" s="32"/>
      <c r="P81" s="32"/>
      <c r="Q81" s="32"/>
      <c r="R81" s="50" t="e">
        <f t="shared" si="33"/>
        <v>#DIV/0!</v>
      </c>
      <c r="S81" s="50" t="e">
        <f t="shared" si="34"/>
        <v>#DIV/0!</v>
      </c>
      <c r="T81" s="50" t="e">
        <f t="shared" si="35"/>
        <v>#DIV/0!</v>
      </c>
      <c r="U81" s="32"/>
      <c r="V81" s="77" t="e">
        <f t="shared" si="36"/>
        <v>#DIV/0!</v>
      </c>
      <c r="W81" s="77" t="e">
        <f t="shared" si="37"/>
        <v>#DIV/0!</v>
      </c>
      <c r="X81" s="77" t="e">
        <f t="shared" si="38"/>
        <v>#DIV/0!</v>
      </c>
      <c r="Y81" s="77" t="e">
        <f t="shared" si="39"/>
        <v>#DIV/0!</v>
      </c>
      <c r="Z81" s="77" t="e">
        <f t="shared" si="40"/>
        <v>#DIV/0!</v>
      </c>
      <c r="AA81" s="77" t="e">
        <f t="shared" si="41"/>
        <v>#DIV/0!</v>
      </c>
      <c r="AB81" s="77" t="e">
        <f t="shared" si="42"/>
        <v>#DIV/0!</v>
      </c>
      <c r="AC81" s="77" t="e">
        <f t="shared" si="43"/>
        <v>#DIV/0!</v>
      </c>
      <c r="AD81" s="77" t="e">
        <f t="shared" si="44"/>
        <v>#DIV/0!</v>
      </c>
      <c r="AE81" s="77" t="e">
        <f t="shared" si="45"/>
        <v>#DIV/0!</v>
      </c>
      <c r="AF81" s="77" t="e">
        <f t="shared" si="46"/>
        <v>#DIV/0!</v>
      </c>
      <c r="AG81" s="77" t="e">
        <f t="shared" si="47"/>
        <v>#DIV/0!</v>
      </c>
      <c r="AH81" s="32"/>
      <c r="AI81" s="32"/>
      <c r="AJ81" s="52">
        <f>'C-SSA database'!$K$27</f>
        <v>143.80000000000001</v>
      </c>
      <c r="AK81" s="52">
        <f>'C-SSA database'!$K$73</f>
        <v>31.97</v>
      </c>
      <c r="AL81" s="52">
        <f>'C-SSA database'!$K$116</f>
        <v>319.67</v>
      </c>
      <c r="AM81" s="53">
        <f>'C-SSA database'!$K$30</f>
        <v>2.0735000000000001</v>
      </c>
      <c r="AN81" s="54">
        <f>'C-SSA database'!$K$76</f>
        <v>0.31040000000000001</v>
      </c>
      <c r="AO81" s="54">
        <f>'C-SSA database'!$K$119</f>
        <v>3.1040000000000001</v>
      </c>
      <c r="AP81" s="55">
        <f>'C-SSA database'!$K$33</f>
        <v>0.54279999999999995</v>
      </c>
      <c r="AQ81" s="52">
        <f>'C-SSA database'!$K$79</f>
        <v>2.0799999999999999E-2</v>
      </c>
      <c r="AR81" s="52">
        <f>'C-SSA database'!$K$122</f>
        <v>0.20799999999999999</v>
      </c>
      <c r="AS81" s="56">
        <f>'C-SSA database'!$K$36</f>
        <v>8.83</v>
      </c>
      <c r="AT81" s="56">
        <f>'C-SSA database'!$K$82</f>
        <v>1.17</v>
      </c>
      <c r="AU81" s="54">
        <f>'C-SSA database'!$K$125</f>
        <v>11.7</v>
      </c>
      <c r="AV81" s="55">
        <f>'C-SSA database'!$K$39</f>
        <v>2.5034770514603618E-2</v>
      </c>
      <c r="AW81" s="55">
        <f>'C-SSA database'!$K$85</f>
        <v>3.9E-2</v>
      </c>
      <c r="AX81" s="55">
        <f>'C-SSA database'!$K$128</f>
        <v>0.39</v>
      </c>
      <c r="AY81" s="53">
        <f>'C-SSA database'!$K$42</f>
        <v>6.6012000000000004</v>
      </c>
      <c r="AZ81" s="53">
        <f>'C-SSA database'!$K$88</f>
        <v>12.121</v>
      </c>
      <c r="BA81" s="53">
        <f>'C-SSA database'!$K$131</f>
        <v>121.212</v>
      </c>
      <c r="BB81" s="55">
        <f>'C-SSA database'!$K$45</f>
        <v>2.6029411764705887E-3</v>
      </c>
      <c r="BC81" s="55">
        <f>'C-SSA database'!$K$91</f>
        <v>2.2058823529411765E-4</v>
      </c>
      <c r="BD81" s="57">
        <f>'C-SSA database'!$K$134</f>
        <v>2.2058823529411769E-3</v>
      </c>
      <c r="BE81" s="53">
        <f>'C-SSA database'!$K$48</f>
        <v>35137</v>
      </c>
      <c r="BF81" s="54">
        <f>'C-SSA database'!$K$94</f>
        <v>7249</v>
      </c>
      <c r="BG81" s="53">
        <f>'C-SSA database'!$K$137</f>
        <v>72490</v>
      </c>
      <c r="BH81" s="57">
        <f>'C-SSA database'!$K$51</f>
        <v>2.1269999999999998</v>
      </c>
      <c r="BI81" s="55">
        <f>'C-SSA database'!$K$97</f>
        <v>6.2960000000000002E-2</v>
      </c>
      <c r="BJ81" s="57">
        <f>'C-SSA database'!$K$140</f>
        <v>0.62960000000000005</v>
      </c>
      <c r="BK81" s="53">
        <f>'C-SSA database'!$K$54</f>
        <v>2.4252336448598128E-3</v>
      </c>
      <c r="BL81" s="54">
        <f>'C-SSA database'!$K$100</f>
        <v>2.2009345794392521E-3</v>
      </c>
      <c r="BM81" s="53">
        <f>'C-SSA database'!$K$143</f>
        <v>2.200934579439252E-2</v>
      </c>
      <c r="BN81" s="57">
        <f>'C-SSA database'!$K$57</f>
        <v>1863.5</v>
      </c>
      <c r="BO81" s="57">
        <f>'C-SSA database'!$K$103</f>
        <v>328.08</v>
      </c>
      <c r="BP81" s="57">
        <f>'C-SSA database'!$K$146</f>
        <v>3280.8</v>
      </c>
      <c r="BQ81" s="53">
        <f>'C-SSA database'!$K$60</f>
        <v>16.806999999999999</v>
      </c>
      <c r="BR81" s="53">
        <f>'C-SSA database'!$K$106</f>
        <v>26.26</v>
      </c>
      <c r="BS81" s="53">
        <f>'C-SSA database'!$K$149</f>
        <v>262.61</v>
      </c>
    </row>
    <row r="82" spans="1:71" x14ac:dyDescent="0.2">
      <c r="A82" s="32"/>
      <c r="B82" s="32"/>
      <c r="C82" s="32"/>
      <c r="D82" s="32"/>
      <c r="E82" s="32"/>
      <c r="F82" s="32"/>
      <c r="G82" s="32"/>
      <c r="H82" s="32"/>
      <c r="I82" s="32"/>
      <c r="J82" s="32"/>
      <c r="K82" s="32"/>
      <c r="L82" s="32"/>
      <c r="M82" s="32"/>
      <c r="N82" s="32"/>
      <c r="O82" s="32"/>
      <c r="P82" s="32"/>
      <c r="Q82" s="32"/>
      <c r="R82" s="50" t="e">
        <f t="shared" si="33"/>
        <v>#DIV/0!</v>
      </c>
      <c r="S82" s="50" t="e">
        <f t="shared" si="34"/>
        <v>#DIV/0!</v>
      </c>
      <c r="T82" s="50" t="e">
        <f t="shared" si="35"/>
        <v>#DIV/0!</v>
      </c>
      <c r="U82" s="32"/>
      <c r="V82" s="77" t="e">
        <f t="shared" si="36"/>
        <v>#DIV/0!</v>
      </c>
      <c r="W82" s="77" t="e">
        <f t="shared" si="37"/>
        <v>#DIV/0!</v>
      </c>
      <c r="X82" s="77" t="e">
        <f t="shared" si="38"/>
        <v>#DIV/0!</v>
      </c>
      <c r="Y82" s="77" t="e">
        <f t="shared" si="39"/>
        <v>#DIV/0!</v>
      </c>
      <c r="Z82" s="77" t="e">
        <f t="shared" si="40"/>
        <v>#DIV/0!</v>
      </c>
      <c r="AA82" s="77" t="e">
        <f t="shared" si="41"/>
        <v>#DIV/0!</v>
      </c>
      <c r="AB82" s="77" t="e">
        <f t="shared" si="42"/>
        <v>#DIV/0!</v>
      </c>
      <c r="AC82" s="77" t="e">
        <f t="shared" si="43"/>
        <v>#DIV/0!</v>
      </c>
      <c r="AD82" s="77" t="e">
        <f t="shared" si="44"/>
        <v>#DIV/0!</v>
      </c>
      <c r="AE82" s="77" t="e">
        <f t="shared" si="45"/>
        <v>#DIV/0!</v>
      </c>
      <c r="AF82" s="77" t="e">
        <f t="shared" si="46"/>
        <v>#DIV/0!</v>
      </c>
      <c r="AG82" s="77" t="e">
        <f t="shared" si="47"/>
        <v>#DIV/0!</v>
      </c>
      <c r="AH82" s="32"/>
      <c r="AI82" s="32"/>
      <c r="AJ82" s="52">
        <f>'C-SSA database'!$K$27</f>
        <v>143.80000000000001</v>
      </c>
      <c r="AK82" s="52">
        <f>'C-SSA database'!$K$73</f>
        <v>31.97</v>
      </c>
      <c r="AL82" s="52">
        <f>'C-SSA database'!$K$116</f>
        <v>319.67</v>
      </c>
      <c r="AM82" s="53">
        <f>'C-SSA database'!$K$30</f>
        <v>2.0735000000000001</v>
      </c>
      <c r="AN82" s="54">
        <f>'C-SSA database'!$K$76</f>
        <v>0.31040000000000001</v>
      </c>
      <c r="AO82" s="54">
        <f>'C-SSA database'!$K$119</f>
        <v>3.1040000000000001</v>
      </c>
      <c r="AP82" s="55">
        <f>'C-SSA database'!$K$33</f>
        <v>0.54279999999999995</v>
      </c>
      <c r="AQ82" s="52">
        <f>'C-SSA database'!$K$79</f>
        <v>2.0799999999999999E-2</v>
      </c>
      <c r="AR82" s="52">
        <f>'C-SSA database'!$K$122</f>
        <v>0.20799999999999999</v>
      </c>
      <c r="AS82" s="56">
        <f>'C-SSA database'!$K$36</f>
        <v>8.83</v>
      </c>
      <c r="AT82" s="56">
        <f>'C-SSA database'!$K$82</f>
        <v>1.17</v>
      </c>
      <c r="AU82" s="54">
        <f>'C-SSA database'!$K$125</f>
        <v>11.7</v>
      </c>
      <c r="AV82" s="55">
        <f>'C-SSA database'!$K$39</f>
        <v>2.5034770514603618E-2</v>
      </c>
      <c r="AW82" s="55">
        <f>'C-SSA database'!$K$85</f>
        <v>3.9E-2</v>
      </c>
      <c r="AX82" s="55">
        <f>'C-SSA database'!$K$128</f>
        <v>0.39</v>
      </c>
      <c r="AY82" s="53">
        <f>'C-SSA database'!$K$42</f>
        <v>6.6012000000000004</v>
      </c>
      <c r="AZ82" s="53">
        <f>'C-SSA database'!$K$88</f>
        <v>12.121</v>
      </c>
      <c r="BA82" s="53">
        <f>'C-SSA database'!$K$131</f>
        <v>121.212</v>
      </c>
      <c r="BB82" s="55">
        <f>'C-SSA database'!$K$45</f>
        <v>2.6029411764705887E-3</v>
      </c>
      <c r="BC82" s="55">
        <f>'C-SSA database'!$K$91</f>
        <v>2.2058823529411765E-4</v>
      </c>
      <c r="BD82" s="57">
        <f>'C-SSA database'!$K$134</f>
        <v>2.2058823529411769E-3</v>
      </c>
      <c r="BE82" s="53">
        <f>'C-SSA database'!$K$48</f>
        <v>35137</v>
      </c>
      <c r="BF82" s="54">
        <f>'C-SSA database'!$K$94</f>
        <v>7249</v>
      </c>
      <c r="BG82" s="53">
        <f>'C-SSA database'!$K$137</f>
        <v>72490</v>
      </c>
      <c r="BH82" s="57">
        <f>'C-SSA database'!$K$51</f>
        <v>2.1269999999999998</v>
      </c>
      <c r="BI82" s="55">
        <f>'C-SSA database'!$K$97</f>
        <v>6.2960000000000002E-2</v>
      </c>
      <c r="BJ82" s="57">
        <f>'C-SSA database'!$K$140</f>
        <v>0.62960000000000005</v>
      </c>
      <c r="BK82" s="53">
        <f>'C-SSA database'!$K$54</f>
        <v>2.4252336448598128E-3</v>
      </c>
      <c r="BL82" s="54">
        <f>'C-SSA database'!$K$100</f>
        <v>2.2009345794392521E-3</v>
      </c>
      <c r="BM82" s="53">
        <f>'C-SSA database'!$K$143</f>
        <v>2.200934579439252E-2</v>
      </c>
      <c r="BN82" s="57">
        <f>'C-SSA database'!$K$57</f>
        <v>1863.5</v>
      </c>
      <c r="BO82" s="57">
        <f>'C-SSA database'!$K$103</f>
        <v>328.08</v>
      </c>
      <c r="BP82" s="57">
        <f>'C-SSA database'!$K$146</f>
        <v>3280.8</v>
      </c>
      <c r="BQ82" s="53">
        <f>'C-SSA database'!$K$60</f>
        <v>16.806999999999999</v>
      </c>
      <c r="BR82" s="53">
        <f>'C-SSA database'!$K$106</f>
        <v>26.26</v>
      </c>
      <c r="BS82" s="53">
        <f>'C-SSA database'!$K$149</f>
        <v>262.61</v>
      </c>
    </row>
    <row r="83" spans="1:71" x14ac:dyDescent="0.2">
      <c r="A83" s="32"/>
      <c r="B83" s="32"/>
      <c r="C83" s="32"/>
      <c r="D83" s="32"/>
      <c r="E83" s="32"/>
      <c r="F83" s="32"/>
      <c r="G83" s="32"/>
      <c r="H83" s="32"/>
      <c r="I83" s="32"/>
      <c r="J83" s="32"/>
      <c r="K83" s="32"/>
      <c r="L83" s="32"/>
      <c r="M83" s="32"/>
      <c r="N83" s="32"/>
      <c r="O83" s="32"/>
      <c r="P83" s="32"/>
      <c r="Q83" s="32"/>
      <c r="R83" s="50" t="e">
        <f t="shared" si="33"/>
        <v>#DIV/0!</v>
      </c>
      <c r="S83" s="50" t="e">
        <f t="shared" si="34"/>
        <v>#DIV/0!</v>
      </c>
      <c r="T83" s="50" t="e">
        <f t="shared" si="35"/>
        <v>#DIV/0!</v>
      </c>
      <c r="U83" s="32"/>
      <c r="V83" s="77" t="e">
        <f t="shared" si="36"/>
        <v>#DIV/0!</v>
      </c>
      <c r="W83" s="77" t="e">
        <f t="shared" si="37"/>
        <v>#DIV/0!</v>
      </c>
      <c r="X83" s="77" t="e">
        <f t="shared" si="38"/>
        <v>#DIV/0!</v>
      </c>
      <c r="Y83" s="77" t="e">
        <f t="shared" si="39"/>
        <v>#DIV/0!</v>
      </c>
      <c r="Z83" s="77" t="e">
        <f t="shared" si="40"/>
        <v>#DIV/0!</v>
      </c>
      <c r="AA83" s="77" t="e">
        <f t="shared" si="41"/>
        <v>#DIV/0!</v>
      </c>
      <c r="AB83" s="77" t="e">
        <f t="shared" si="42"/>
        <v>#DIV/0!</v>
      </c>
      <c r="AC83" s="77" t="e">
        <f t="shared" si="43"/>
        <v>#DIV/0!</v>
      </c>
      <c r="AD83" s="77" t="e">
        <f t="shared" si="44"/>
        <v>#DIV/0!</v>
      </c>
      <c r="AE83" s="77" t="e">
        <f t="shared" si="45"/>
        <v>#DIV/0!</v>
      </c>
      <c r="AF83" s="77" t="e">
        <f t="shared" si="46"/>
        <v>#DIV/0!</v>
      </c>
      <c r="AG83" s="77" t="e">
        <f t="shared" si="47"/>
        <v>#DIV/0!</v>
      </c>
      <c r="AH83" s="32"/>
      <c r="AI83" s="32"/>
      <c r="AJ83" s="52">
        <f>'C-SSA database'!$K$27</f>
        <v>143.80000000000001</v>
      </c>
      <c r="AK83" s="52">
        <f>'C-SSA database'!$K$73</f>
        <v>31.97</v>
      </c>
      <c r="AL83" s="52">
        <f>'C-SSA database'!$K$116</f>
        <v>319.67</v>
      </c>
      <c r="AM83" s="53">
        <f>'C-SSA database'!$K$30</f>
        <v>2.0735000000000001</v>
      </c>
      <c r="AN83" s="54">
        <f>'C-SSA database'!$K$76</f>
        <v>0.31040000000000001</v>
      </c>
      <c r="AO83" s="54">
        <f>'C-SSA database'!$K$119</f>
        <v>3.1040000000000001</v>
      </c>
      <c r="AP83" s="55">
        <f>'C-SSA database'!$K$33</f>
        <v>0.54279999999999995</v>
      </c>
      <c r="AQ83" s="52">
        <f>'C-SSA database'!$K$79</f>
        <v>2.0799999999999999E-2</v>
      </c>
      <c r="AR83" s="52">
        <f>'C-SSA database'!$K$122</f>
        <v>0.20799999999999999</v>
      </c>
      <c r="AS83" s="56">
        <f>'C-SSA database'!$K$36</f>
        <v>8.83</v>
      </c>
      <c r="AT83" s="56">
        <f>'C-SSA database'!$K$82</f>
        <v>1.17</v>
      </c>
      <c r="AU83" s="54">
        <f>'C-SSA database'!$K$125</f>
        <v>11.7</v>
      </c>
      <c r="AV83" s="55">
        <f>'C-SSA database'!$K$39</f>
        <v>2.5034770514603618E-2</v>
      </c>
      <c r="AW83" s="55">
        <f>'C-SSA database'!$K$85</f>
        <v>3.9E-2</v>
      </c>
      <c r="AX83" s="55">
        <f>'C-SSA database'!$K$128</f>
        <v>0.39</v>
      </c>
      <c r="AY83" s="53">
        <f>'C-SSA database'!$K$42</f>
        <v>6.6012000000000004</v>
      </c>
      <c r="AZ83" s="53">
        <f>'C-SSA database'!$K$88</f>
        <v>12.121</v>
      </c>
      <c r="BA83" s="53">
        <f>'C-SSA database'!$K$131</f>
        <v>121.212</v>
      </c>
      <c r="BB83" s="55">
        <f>'C-SSA database'!$K$45</f>
        <v>2.6029411764705887E-3</v>
      </c>
      <c r="BC83" s="55">
        <f>'C-SSA database'!$K$91</f>
        <v>2.2058823529411765E-4</v>
      </c>
      <c r="BD83" s="57">
        <f>'C-SSA database'!$K$134</f>
        <v>2.2058823529411769E-3</v>
      </c>
      <c r="BE83" s="53">
        <f>'C-SSA database'!$K$48</f>
        <v>35137</v>
      </c>
      <c r="BF83" s="54">
        <f>'C-SSA database'!$K$94</f>
        <v>7249</v>
      </c>
      <c r="BG83" s="53">
        <f>'C-SSA database'!$K$137</f>
        <v>72490</v>
      </c>
      <c r="BH83" s="57">
        <f>'C-SSA database'!$K$51</f>
        <v>2.1269999999999998</v>
      </c>
      <c r="BI83" s="55">
        <f>'C-SSA database'!$K$97</f>
        <v>6.2960000000000002E-2</v>
      </c>
      <c r="BJ83" s="57">
        <f>'C-SSA database'!$K$140</f>
        <v>0.62960000000000005</v>
      </c>
      <c r="BK83" s="53">
        <f>'C-SSA database'!$K$54</f>
        <v>2.4252336448598128E-3</v>
      </c>
      <c r="BL83" s="54">
        <f>'C-SSA database'!$K$100</f>
        <v>2.2009345794392521E-3</v>
      </c>
      <c r="BM83" s="53">
        <f>'C-SSA database'!$K$143</f>
        <v>2.200934579439252E-2</v>
      </c>
      <c r="BN83" s="57">
        <f>'C-SSA database'!$K$57</f>
        <v>1863.5</v>
      </c>
      <c r="BO83" s="57">
        <f>'C-SSA database'!$K$103</f>
        <v>328.08</v>
      </c>
      <c r="BP83" s="57">
        <f>'C-SSA database'!$K$146</f>
        <v>3280.8</v>
      </c>
      <c r="BQ83" s="53">
        <f>'C-SSA database'!$K$60</f>
        <v>16.806999999999999</v>
      </c>
      <c r="BR83" s="53">
        <f>'C-SSA database'!$K$106</f>
        <v>26.26</v>
      </c>
      <c r="BS83" s="53">
        <f>'C-SSA database'!$K$149</f>
        <v>262.61</v>
      </c>
    </row>
    <row r="84" spans="1:71" x14ac:dyDescent="0.2">
      <c r="A84" s="32"/>
      <c r="B84" s="32"/>
      <c r="C84" s="32"/>
      <c r="D84" s="32"/>
      <c r="E84" s="32"/>
      <c r="F84" s="32"/>
      <c r="G84" s="32"/>
      <c r="H84" s="32"/>
      <c r="I84" s="32"/>
      <c r="J84" s="32"/>
      <c r="K84" s="32"/>
      <c r="L84" s="32"/>
      <c r="M84" s="32"/>
      <c r="N84" s="32"/>
      <c r="O84" s="32"/>
      <c r="P84" s="32"/>
      <c r="Q84" s="32"/>
      <c r="R84" s="50" t="e">
        <f t="shared" si="33"/>
        <v>#DIV/0!</v>
      </c>
      <c r="S84" s="50" t="e">
        <f t="shared" si="34"/>
        <v>#DIV/0!</v>
      </c>
      <c r="T84" s="50" t="e">
        <f t="shared" si="35"/>
        <v>#DIV/0!</v>
      </c>
      <c r="U84" s="32"/>
      <c r="V84" s="77" t="e">
        <f t="shared" si="36"/>
        <v>#DIV/0!</v>
      </c>
      <c r="W84" s="77" t="e">
        <f t="shared" si="37"/>
        <v>#DIV/0!</v>
      </c>
      <c r="X84" s="77" t="e">
        <f t="shared" si="38"/>
        <v>#DIV/0!</v>
      </c>
      <c r="Y84" s="77" t="e">
        <f t="shared" si="39"/>
        <v>#DIV/0!</v>
      </c>
      <c r="Z84" s="77" t="e">
        <f t="shared" si="40"/>
        <v>#DIV/0!</v>
      </c>
      <c r="AA84" s="77" t="e">
        <f t="shared" si="41"/>
        <v>#DIV/0!</v>
      </c>
      <c r="AB84" s="77" t="e">
        <f t="shared" si="42"/>
        <v>#DIV/0!</v>
      </c>
      <c r="AC84" s="77" t="e">
        <f t="shared" si="43"/>
        <v>#DIV/0!</v>
      </c>
      <c r="AD84" s="77" t="e">
        <f t="shared" si="44"/>
        <v>#DIV/0!</v>
      </c>
      <c r="AE84" s="77" t="e">
        <f t="shared" si="45"/>
        <v>#DIV/0!</v>
      </c>
      <c r="AF84" s="77" t="e">
        <f t="shared" si="46"/>
        <v>#DIV/0!</v>
      </c>
      <c r="AG84" s="77" t="e">
        <f t="shared" si="47"/>
        <v>#DIV/0!</v>
      </c>
      <c r="AH84" s="32"/>
      <c r="AI84" s="32"/>
      <c r="AJ84" s="52">
        <f>'C-SSA database'!$K$27</f>
        <v>143.80000000000001</v>
      </c>
      <c r="AK84" s="52">
        <f>'C-SSA database'!$K$73</f>
        <v>31.97</v>
      </c>
      <c r="AL84" s="52">
        <f>'C-SSA database'!$K$116</f>
        <v>319.67</v>
      </c>
      <c r="AM84" s="53">
        <f>'C-SSA database'!$K$30</f>
        <v>2.0735000000000001</v>
      </c>
      <c r="AN84" s="54">
        <f>'C-SSA database'!$K$76</f>
        <v>0.31040000000000001</v>
      </c>
      <c r="AO84" s="54">
        <f>'C-SSA database'!$K$119</f>
        <v>3.1040000000000001</v>
      </c>
      <c r="AP84" s="55">
        <f>'C-SSA database'!$K$33</f>
        <v>0.54279999999999995</v>
      </c>
      <c r="AQ84" s="52">
        <f>'C-SSA database'!$K$79</f>
        <v>2.0799999999999999E-2</v>
      </c>
      <c r="AR84" s="52">
        <f>'C-SSA database'!$K$122</f>
        <v>0.20799999999999999</v>
      </c>
      <c r="AS84" s="56">
        <f>'C-SSA database'!$K$36</f>
        <v>8.83</v>
      </c>
      <c r="AT84" s="56">
        <f>'C-SSA database'!$K$82</f>
        <v>1.17</v>
      </c>
      <c r="AU84" s="54">
        <f>'C-SSA database'!$K$125</f>
        <v>11.7</v>
      </c>
      <c r="AV84" s="55">
        <f>'C-SSA database'!$K$39</f>
        <v>2.5034770514603618E-2</v>
      </c>
      <c r="AW84" s="55">
        <f>'C-SSA database'!$K$85</f>
        <v>3.9E-2</v>
      </c>
      <c r="AX84" s="55">
        <f>'C-SSA database'!$K$128</f>
        <v>0.39</v>
      </c>
      <c r="AY84" s="53">
        <f>'C-SSA database'!$K$42</f>
        <v>6.6012000000000004</v>
      </c>
      <c r="AZ84" s="53">
        <f>'C-SSA database'!$K$88</f>
        <v>12.121</v>
      </c>
      <c r="BA84" s="53">
        <f>'C-SSA database'!$K$131</f>
        <v>121.212</v>
      </c>
      <c r="BB84" s="55">
        <f>'C-SSA database'!$K$45</f>
        <v>2.6029411764705887E-3</v>
      </c>
      <c r="BC84" s="55">
        <f>'C-SSA database'!$K$91</f>
        <v>2.2058823529411765E-4</v>
      </c>
      <c r="BD84" s="57">
        <f>'C-SSA database'!$K$134</f>
        <v>2.2058823529411769E-3</v>
      </c>
      <c r="BE84" s="53">
        <f>'C-SSA database'!$K$48</f>
        <v>35137</v>
      </c>
      <c r="BF84" s="54">
        <f>'C-SSA database'!$K$94</f>
        <v>7249</v>
      </c>
      <c r="BG84" s="53">
        <f>'C-SSA database'!$K$137</f>
        <v>72490</v>
      </c>
      <c r="BH84" s="57">
        <f>'C-SSA database'!$K$51</f>
        <v>2.1269999999999998</v>
      </c>
      <c r="BI84" s="55">
        <f>'C-SSA database'!$K$97</f>
        <v>6.2960000000000002E-2</v>
      </c>
      <c r="BJ84" s="57">
        <f>'C-SSA database'!$K$140</f>
        <v>0.62960000000000005</v>
      </c>
      <c r="BK84" s="53">
        <f>'C-SSA database'!$K$54</f>
        <v>2.4252336448598128E-3</v>
      </c>
      <c r="BL84" s="54">
        <f>'C-SSA database'!$K$100</f>
        <v>2.2009345794392521E-3</v>
      </c>
      <c r="BM84" s="53">
        <f>'C-SSA database'!$K$143</f>
        <v>2.200934579439252E-2</v>
      </c>
      <c r="BN84" s="57">
        <f>'C-SSA database'!$K$57</f>
        <v>1863.5</v>
      </c>
      <c r="BO84" s="57">
        <f>'C-SSA database'!$K$103</f>
        <v>328.08</v>
      </c>
      <c r="BP84" s="57">
        <f>'C-SSA database'!$K$146</f>
        <v>3280.8</v>
      </c>
      <c r="BQ84" s="53">
        <f>'C-SSA database'!$K$60</f>
        <v>16.806999999999999</v>
      </c>
      <c r="BR84" s="53">
        <f>'C-SSA database'!$K$106</f>
        <v>26.26</v>
      </c>
      <c r="BS84" s="53">
        <f>'C-SSA database'!$K$149</f>
        <v>262.61</v>
      </c>
    </row>
    <row r="85" spans="1:71" x14ac:dyDescent="0.2">
      <c r="A85" s="32"/>
      <c r="B85" s="32"/>
      <c r="C85" s="32"/>
      <c r="D85" s="32"/>
      <c r="E85" s="32"/>
      <c r="F85" s="32"/>
      <c r="G85" s="32"/>
      <c r="H85" s="32"/>
      <c r="I85" s="32"/>
      <c r="J85" s="32"/>
      <c r="K85" s="32"/>
      <c r="L85" s="32"/>
      <c r="M85" s="32"/>
      <c r="N85" s="32"/>
      <c r="O85" s="32"/>
      <c r="P85" s="32"/>
      <c r="Q85" s="32"/>
      <c r="R85" s="50" t="e">
        <f t="shared" si="33"/>
        <v>#DIV/0!</v>
      </c>
      <c r="S85" s="50" t="e">
        <f t="shared" si="34"/>
        <v>#DIV/0!</v>
      </c>
      <c r="T85" s="50" t="e">
        <f t="shared" si="35"/>
        <v>#DIV/0!</v>
      </c>
      <c r="U85" s="32"/>
      <c r="V85" s="77" t="e">
        <f t="shared" si="36"/>
        <v>#DIV/0!</v>
      </c>
      <c r="W85" s="77" t="e">
        <f t="shared" si="37"/>
        <v>#DIV/0!</v>
      </c>
      <c r="X85" s="77" t="e">
        <f t="shared" si="38"/>
        <v>#DIV/0!</v>
      </c>
      <c r="Y85" s="77" t="e">
        <f t="shared" si="39"/>
        <v>#DIV/0!</v>
      </c>
      <c r="Z85" s="77" t="e">
        <f t="shared" si="40"/>
        <v>#DIV/0!</v>
      </c>
      <c r="AA85" s="77" t="e">
        <f t="shared" si="41"/>
        <v>#DIV/0!</v>
      </c>
      <c r="AB85" s="77" t="e">
        <f t="shared" si="42"/>
        <v>#DIV/0!</v>
      </c>
      <c r="AC85" s="77" t="e">
        <f t="shared" si="43"/>
        <v>#DIV/0!</v>
      </c>
      <c r="AD85" s="77" t="e">
        <f t="shared" si="44"/>
        <v>#DIV/0!</v>
      </c>
      <c r="AE85" s="77" t="e">
        <f t="shared" si="45"/>
        <v>#DIV/0!</v>
      </c>
      <c r="AF85" s="77" t="e">
        <f t="shared" si="46"/>
        <v>#DIV/0!</v>
      </c>
      <c r="AG85" s="77" t="e">
        <f t="shared" si="47"/>
        <v>#DIV/0!</v>
      </c>
      <c r="AH85" s="32"/>
      <c r="AI85" s="32"/>
      <c r="AJ85" s="52">
        <f>'C-SSA database'!$K$27</f>
        <v>143.80000000000001</v>
      </c>
      <c r="AK85" s="52">
        <f>'C-SSA database'!$K$73</f>
        <v>31.97</v>
      </c>
      <c r="AL85" s="52">
        <f>'C-SSA database'!$K$116</f>
        <v>319.67</v>
      </c>
      <c r="AM85" s="53">
        <f>'C-SSA database'!$K$30</f>
        <v>2.0735000000000001</v>
      </c>
      <c r="AN85" s="54">
        <f>'C-SSA database'!$K$76</f>
        <v>0.31040000000000001</v>
      </c>
      <c r="AO85" s="54">
        <f>'C-SSA database'!$K$119</f>
        <v>3.1040000000000001</v>
      </c>
      <c r="AP85" s="55">
        <f>'C-SSA database'!$K$33</f>
        <v>0.54279999999999995</v>
      </c>
      <c r="AQ85" s="52">
        <f>'C-SSA database'!$K$79</f>
        <v>2.0799999999999999E-2</v>
      </c>
      <c r="AR85" s="52">
        <f>'C-SSA database'!$K$122</f>
        <v>0.20799999999999999</v>
      </c>
      <c r="AS85" s="56">
        <f>'C-SSA database'!$K$36</f>
        <v>8.83</v>
      </c>
      <c r="AT85" s="56">
        <f>'C-SSA database'!$K$82</f>
        <v>1.17</v>
      </c>
      <c r="AU85" s="54">
        <f>'C-SSA database'!$K$125</f>
        <v>11.7</v>
      </c>
      <c r="AV85" s="55">
        <f>'C-SSA database'!$K$39</f>
        <v>2.5034770514603618E-2</v>
      </c>
      <c r="AW85" s="55">
        <f>'C-SSA database'!$K$85</f>
        <v>3.9E-2</v>
      </c>
      <c r="AX85" s="55">
        <f>'C-SSA database'!$K$128</f>
        <v>0.39</v>
      </c>
      <c r="AY85" s="53">
        <f>'C-SSA database'!$K$42</f>
        <v>6.6012000000000004</v>
      </c>
      <c r="AZ85" s="53">
        <f>'C-SSA database'!$K$88</f>
        <v>12.121</v>
      </c>
      <c r="BA85" s="53">
        <f>'C-SSA database'!$K$131</f>
        <v>121.212</v>
      </c>
      <c r="BB85" s="55">
        <f>'C-SSA database'!$K$45</f>
        <v>2.6029411764705887E-3</v>
      </c>
      <c r="BC85" s="55">
        <f>'C-SSA database'!$K$91</f>
        <v>2.2058823529411765E-4</v>
      </c>
      <c r="BD85" s="57">
        <f>'C-SSA database'!$K$134</f>
        <v>2.2058823529411769E-3</v>
      </c>
      <c r="BE85" s="53">
        <f>'C-SSA database'!$K$48</f>
        <v>35137</v>
      </c>
      <c r="BF85" s="54">
        <f>'C-SSA database'!$K$94</f>
        <v>7249</v>
      </c>
      <c r="BG85" s="53">
        <f>'C-SSA database'!$K$137</f>
        <v>72490</v>
      </c>
      <c r="BH85" s="57">
        <f>'C-SSA database'!$K$51</f>
        <v>2.1269999999999998</v>
      </c>
      <c r="BI85" s="55">
        <f>'C-SSA database'!$K$97</f>
        <v>6.2960000000000002E-2</v>
      </c>
      <c r="BJ85" s="57">
        <f>'C-SSA database'!$K$140</f>
        <v>0.62960000000000005</v>
      </c>
      <c r="BK85" s="53">
        <f>'C-SSA database'!$K$54</f>
        <v>2.4252336448598128E-3</v>
      </c>
      <c r="BL85" s="54">
        <f>'C-SSA database'!$K$100</f>
        <v>2.2009345794392521E-3</v>
      </c>
      <c r="BM85" s="53">
        <f>'C-SSA database'!$K$143</f>
        <v>2.200934579439252E-2</v>
      </c>
      <c r="BN85" s="57">
        <f>'C-SSA database'!$K$57</f>
        <v>1863.5</v>
      </c>
      <c r="BO85" s="57">
        <f>'C-SSA database'!$K$103</f>
        <v>328.08</v>
      </c>
      <c r="BP85" s="57">
        <f>'C-SSA database'!$K$146</f>
        <v>3280.8</v>
      </c>
      <c r="BQ85" s="53">
        <f>'C-SSA database'!$K$60</f>
        <v>16.806999999999999</v>
      </c>
      <c r="BR85" s="53">
        <f>'C-SSA database'!$K$106</f>
        <v>26.26</v>
      </c>
      <c r="BS85" s="53">
        <f>'C-SSA database'!$K$149</f>
        <v>262.61</v>
      </c>
    </row>
    <row r="86" spans="1:71" x14ac:dyDescent="0.2">
      <c r="A86" s="32"/>
      <c r="B86" s="32"/>
      <c r="C86" s="32"/>
      <c r="D86" s="32"/>
      <c r="E86" s="32"/>
      <c r="F86" s="32"/>
      <c r="G86" s="32"/>
      <c r="H86" s="32"/>
      <c r="I86" s="32"/>
      <c r="J86" s="32"/>
      <c r="K86" s="32"/>
      <c r="L86" s="32"/>
      <c r="M86" s="32"/>
      <c r="N86" s="32"/>
      <c r="O86" s="32"/>
      <c r="P86" s="32"/>
      <c r="Q86" s="32"/>
      <c r="R86" s="50" t="e">
        <f t="shared" si="33"/>
        <v>#DIV/0!</v>
      </c>
      <c r="S86" s="50" t="e">
        <f t="shared" si="34"/>
        <v>#DIV/0!</v>
      </c>
      <c r="T86" s="50" t="e">
        <f t="shared" si="35"/>
        <v>#DIV/0!</v>
      </c>
      <c r="U86" s="32"/>
      <c r="V86" s="77" t="e">
        <f t="shared" si="36"/>
        <v>#DIV/0!</v>
      </c>
      <c r="W86" s="77" t="e">
        <f t="shared" si="37"/>
        <v>#DIV/0!</v>
      </c>
      <c r="X86" s="77" t="e">
        <f t="shared" si="38"/>
        <v>#DIV/0!</v>
      </c>
      <c r="Y86" s="77" t="e">
        <f t="shared" si="39"/>
        <v>#DIV/0!</v>
      </c>
      <c r="Z86" s="77" t="e">
        <f t="shared" si="40"/>
        <v>#DIV/0!</v>
      </c>
      <c r="AA86" s="77" t="e">
        <f t="shared" si="41"/>
        <v>#DIV/0!</v>
      </c>
      <c r="AB86" s="77" t="e">
        <f t="shared" si="42"/>
        <v>#DIV/0!</v>
      </c>
      <c r="AC86" s="77" t="e">
        <f t="shared" si="43"/>
        <v>#DIV/0!</v>
      </c>
      <c r="AD86" s="77" t="e">
        <f t="shared" si="44"/>
        <v>#DIV/0!</v>
      </c>
      <c r="AE86" s="77" t="e">
        <f t="shared" si="45"/>
        <v>#DIV/0!</v>
      </c>
      <c r="AF86" s="77" t="e">
        <f t="shared" si="46"/>
        <v>#DIV/0!</v>
      </c>
      <c r="AG86" s="77" t="e">
        <f t="shared" si="47"/>
        <v>#DIV/0!</v>
      </c>
      <c r="AH86" s="32"/>
      <c r="AI86" s="32"/>
      <c r="AJ86" s="52">
        <f>'C-SSA database'!$K$27</f>
        <v>143.80000000000001</v>
      </c>
      <c r="AK86" s="52">
        <f>'C-SSA database'!$K$73</f>
        <v>31.97</v>
      </c>
      <c r="AL86" s="52">
        <f>'C-SSA database'!$K$116</f>
        <v>319.67</v>
      </c>
      <c r="AM86" s="53">
        <f>'C-SSA database'!$K$30</f>
        <v>2.0735000000000001</v>
      </c>
      <c r="AN86" s="54">
        <f>'C-SSA database'!$K$76</f>
        <v>0.31040000000000001</v>
      </c>
      <c r="AO86" s="54">
        <f>'C-SSA database'!$K$119</f>
        <v>3.1040000000000001</v>
      </c>
      <c r="AP86" s="55">
        <f>'C-SSA database'!$K$33</f>
        <v>0.54279999999999995</v>
      </c>
      <c r="AQ86" s="52">
        <f>'C-SSA database'!$K$79</f>
        <v>2.0799999999999999E-2</v>
      </c>
      <c r="AR86" s="52">
        <f>'C-SSA database'!$K$122</f>
        <v>0.20799999999999999</v>
      </c>
      <c r="AS86" s="56">
        <f>'C-SSA database'!$K$36</f>
        <v>8.83</v>
      </c>
      <c r="AT86" s="56">
        <f>'C-SSA database'!$K$82</f>
        <v>1.17</v>
      </c>
      <c r="AU86" s="54">
        <f>'C-SSA database'!$K$125</f>
        <v>11.7</v>
      </c>
      <c r="AV86" s="55">
        <f>'C-SSA database'!$K$39</f>
        <v>2.5034770514603618E-2</v>
      </c>
      <c r="AW86" s="55">
        <f>'C-SSA database'!$K$85</f>
        <v>3.9E-2</v>
      </c>
      <c r="AX86" s="55">
        <f>'C-SSA database'!$K$128</f>
        <v>0.39</v>
      </c>
      <c r="AY86" s="53">
        <f>'C-SSA database'!$K$42</f>
        <v>6.6012000000000004</v>
      </c>
      <c r="AZ86" s="53">
        <f>'C-SSA database'!$K$88</f>
        <v>12.121</v>
      </c>
      <c r="BA86" s="53">
        <f>'C-SSA database'!$K$131</f>
        <v>121.212</v>
      </c>
      <c r="BB86" s="55">
        <f>'C-SSA database'!$K$45</f>
        <v>2.6029411764705887E-3</v>
      </c>
      <c r="BC86" s="55">
        <f>'C-SSA database'!$K$91</f>
        <v>2.2058823529411765E-4</v>
      </c>
      <c r="BD86" s="57">
        <f>'C-SSA database'!$K$134</f>
        <v>2.2058823529411769E-3</v>
      </c>
      <c r="BE86" s="53">
        <f>'C-SSA database'!$K$48</f>
        <v>35137</v>
      </c>
      <c r="BF86" s="54">
        <f>'C-SSA database'!$K$94</f>
        <v>7249</v>
      </c>
      <c r="BG86" s="53">
        <f>'C-SSA database'!$K$137</f>
        <v>72490</v>
      </c>
      <c r="BH86" s="57">
        <f>'C-SSA database'!$K$51</f>
        <v>2.1269999999999998</v>
      </c>
      <c r="BI86" s="55">
        <f>'C-SSA database'!$K$97</f>
        <v>6.2960000000000002E-2</v>
      </c>
      <c r="BJ86" s="57">
        <f>'C-SSA database'!$K$140</f>
        <v>0.62960000000000005</v>
      </c>
      <c r="BK86" s="53">
        <f>'C-SSA database'!$K$54</f>
        <v>2.4252336448598128E-3</v>
      </c>
      <c r="BL86" s="54">
        <f>'C-SSA database'!$K$100</f>
        <v>2.2009345794392521E-3</v>
      </c>
      <c r="BM86" s="53">
        <f>'C-SSA database'!$K$143</f>
        <v>2.200934579439252E-2</v>
      </c>
      <c r="BN86" s="57">
        <f>'C-SSA database'!$K$57</f>
        <v>1863.5</v>
      </c>
      <c r="BO86" s="57">
        <f>'C-SSA database'!$K$103</f>
        <v>328.08</v>
      </c>
      <c r="BP86" s="57">
        <f>'C-SSA database'!$K$146</f>
        <v>3280.8</v>
      </c>
      <c r="BQ86" s="53">
        <f>'C-SSA database'!$K$60</f>
        <v>16.806999999999999</v>
      </c>
      <c r="BR86" s="53">
        <f>'C-SSA database'!$K$106</f>
        <v>26.26</v>
      </c>
      <c r="BS86" s="53">
        <f>'C-SSA database'!$K$149</f>
        <v>262.61</v>
      </c>
    </row>
    <row r="87" spans="1:71" x14ac:dyDescent="0.2">
      <c r="A87" s="32"/>
      <c r="B87" s="32"/>
      <c r="C87" s="32"/>
      <c r="D87" s="32"/>
      <c r="E87" s="32"/>
      <c r="F87" s="32"/>
      <c r="G87" s="32"/>
      <c r="H87" s="32"/>
      <c r="I87" s="32"/>
      <c r="J87" s="32"/>
      <c r="K87" s="32"/>
      <c r="L87" s="32"/>
      <c r="M87" s="32"/>
      <c r="N87" s="32"/>
      <c r="O87" s="32"/>
      <c r="P87" s="32"/>
      <c r="Q87" s="32"/>
      <c r="R87" s="50" t="e">
        <f t="shared" si="33"/>
        <v>#DIV/0!</v>
      </c>
      <c r="S87" s="50" t="e">
        <f t="shared" si="34"/>
        <v>#DIV/0!</v>
      </c>
      <c r="T87" s="50" t="e">
        <f t="shared" si="35"/>
        <v>#DIV/0!</v>
      </c>
      <c r="U87" s="32"/>
      <c r="V87" s="77" t="e">
        <f t="shared" si="36"/>
        <v>#DIV/0!</v>
      </c>
      <c r="W87" s="77" t="e">
        <f t="shared" si="37"/>
        <v>#DIV/0!</v>
      </c>
      <c r="X87" s="77" t="e">
        <f t="shared" si="38"/>
        <v>#DIV/0!</v>
      </c>
      <c r="Y87" s="77" t="e">
        <f t="shared" si="39"/>
        <v>#DIV/0!</v>
      </c>
      <c r="Z87" s="77" t="e">
        <f t="shared" si="40"/>
        <v>#DIV/0!</v>
      </c>
      <c r="AA87" s="77" t="e">
        <f t="shared" si="41"/>
        <v>#DIV/0!</v>
      </c>
      <c r="AB87" s="77" t="e">
        <f t="shared" si="42"/>
        <v>#DIV/0!</v>
      </c>
      <c r="AC87" s="77" t="e">
        <f t="shared" si="43"/>
        <v>#DIV/0!</v>
      </c>
      <c r="AD87" s="77" t="e">
        <f t="shared" si="44"/>
        <v>#DIV/0!</v>
      </c>
      <c r="AE87" s="77" t="e">
        <f t="shared" si="45"/>
        <v>#DIV/0!</v>
      </c>
      <c r="AF87" s="77" t="e">
        <f t="shared" si="46"/>
        <v>#DIV/0!</v>
      </c>
      <c r="AG87" s="77" t="e">
        <f t="shared" si="47"/>
        <v>#DIV/0!</v>
      </c>
      <c r="AH87" s="32"/>
      <c r="AI87" s="32"/>
      <c r="AJ87" s="52">
        <f>'C-SSA database'!$K$27</f>
        <v>143.80000000000001</v>
      </c>
      <c r="AK87" s="52">
        <f>'C-SSA database'!$K$73</f>
        <v>31.97</v>
      </c>
      <c r="AL87" s="52">
        <f>'C-SSA database'!$K$116</f>
        <v>319.67</v>
      </c>
      <c r="AM87" s="53">
        <f>'C-SSA database'!$K$30</f>
        <v>2.0735000000000001</v>
      </c>
      <c r="AN87" s="54">
        <f>'C-SSA database'!$K$76</f>
        <v>0.31040000000000001</v>
      </c>
      <c r="AO87" s="54">
        <f>'C-SSA database'!$K$119</f>
        <v>3.1040000000000001</v>
      </c>
      <c r="AP87" s="55">
        <f>'C-SSA database'!$K$33</f>
        <v>0.54279999999999995</v>
      </c>
      <c r="AQ87" s="52">
        <f>'C-SSA database'!$K$79</f>
        <v>2.0799999999999999E-2</v>
      </c>
      <c r="AR87" s="52">
        <f>'C-SSA database'!$K$122</f>
        <v>0.20799999999999999</v>
      </c>
      <c r="AS87" s="56">
        <f>'C-SSA database'!$K$36</f>
        <v>8.83</v>
      </c>
      <c r="AT87" s="56">
        <f>'C-SSA database'!$K$82</f>
        <v>1.17</v>
      </c>
      <c r="AU87" s="54">
        <f>'C-SSA database'!$K$125</f>
        <v>11.7</v>
      </c>
      <c r="AV87" s="55">
        <f>'C-SSA database'!$K$39</f>
        <v>2.5034770514603618E-2</v>
      </c>
      <c r="AW87" s="55">
        <f>'C-SSA database'!$K$85</f>
        <v>3.9E-2</v>
      </c>
      <c r="AX87" s="55">
        <f>'C-SSA database'!$K$128</f>
        <v>0.39</v>
      </c>
      <c r="AY87" s="53">
        <f>'C-SSA database'!$K$42</f>
        <v>6.6012000000000004</v>
      </c>
      <c r="AZ87" s="53">
        <f>'C-SSA database'!$K$88</f>
        <v>12.121</v>
      </c>
      <c r="BA87" s="53">
        <f>'C-SSA database'!$K$131</f>
        <v>121.212</v>
      </c>
      <c r="BB87" s="55">
        <f>'C-SSA database'!$K$45</f>
        <v>2.6029411764705887E-3</v>
      </c>
      <c r="BC87" s="55">
        <f>'C-SSA database'!$K$91</f>
        <v>2.2058823529411765E-4</v>
      </c>
      <c r="BD87" s="57">
        <f>'C-SSA database'!$K$134</f>
        <v>2.2058823529411769E-3</v>
      </c>
      <c r="BE87" s="53">
        <f>'C-SSA database'!$K$48</f>
        <v>35137</v>
      </c>
      <c r="BF87" s="54">
        <f>'C-SSA database'!$K$94</f>
        <v>7249</v>
      </c>
      <c r="BG87" s="53">
        <f>'C-SSA database'!$K$137</f>
        <v>72490</v>
      </c>
      <c r="BH87" s="57">
        <f>'C-SSA database'!$K$51</f>
        <v>2.1269999999999998</v>
      </c>
      <c r="BI87" s="55">
        <f>'C-SSA database'!$K$97</f>
        <v>6.2960000000000002E-2</v>
      </c>
      <c r="BJ87" s="57">
        <f>'C-SSA database'!$K$140</f>
        <v>0.62960000000000005</v>
      </c>
      <c r="BK87" s="53">
        <f>'C-SSA database'!$K$54</f>
        <v>2.4252336448598128E-3</v>
      </c>
      <c r="BL87" s="54">
        <f>'C-SSA database'!$K$100</f>
        <v>2.2009345794392521E-3</v>
      </c>
      <c r="BM87" s="53">
        <f>'C-SSA database'!$K$143</f>
        <v>2.200934579439252E-2</v>
      </c>
      <c r="BN87" s="57">
        <f>'C-SSA database'!$K$57</f>
        <v>1863.5</v>
      </c>
      <c r="BO87" s="57">
        <f>'C-SSA database'!$K$103</f>
        <v>328.08</v>
      </c>
      <c r="BP87" s="57">
        <f>'C-SSA database'!$K$146</f>
        <v>3280.8</v>
      </c>
      <c r="BQ87" s="53">
        <f>'C-SSA database'!$K$60</f>
        <v>16.806999999999999</v>
      </c>
      <c r="BR87" s="53">
        <f>'C-SSA database'!$K$106</f>
        <v>26.26</v>
      </c>
      <c r="BS87" s="53">
        <f>'C-SSA database'!$K$149</f>
        <v>262.61</v>
      </c>
    </row>
    <row r="88" spans="1:71" x14ac:dyDescent="0.2">
      <c r="A88" s="32"/>
      <c r="B88" s="32"/>
      <c r="C88" s="32"/>
      <c r="D88" s="32"/>
      <c r="E88" s="32"/>
      <c r="F88" s="32"/>
      <c r="G88" s="32"/>
      <c r="H88" s="32"/>
      <c r="I88" s="32"/>
      <c r="J88" s="32"/>
      <c r="K88" s="32"/>
      <c r="L88" s="32"/>
      <c r="M88" s="32"/>
      <c r="N88" s="32"/>
      <c r="O88" s="32"/>
      <c r="P88" s="32"/>
      <c r="Q88" s="32"/>
      <c r="R88" s="50" t="e">
        <f t="shared" si="33"/>
        <v>#DIV/0!</v>
      </c>
      <c r="S88" s="50" t="e">
        <f t="shared" si="34"/>
        <v>#DIV/0!</v>
      </c>
      <c r="T88" s="50" t="e">
        <f t="shared" si="35"/>
        <v>#DIV/0!</v>
      </c>
      <c r="U88" s="32"/>
      <c r="V88" s="77" t="e">
        <f t="shared" si="36"/>
        <v>#DIV/0!</v>
      </c>
      <c r="W88" s="77" t="e">
        <f t="shared" si="37"/>
        <v>#DIV/0!</v>
      </c>
      <c r="X88" s="77" t="e">
        <f t="shared" si="38"/>
        <v>#DIV/0!</v>
      </c>
      <c r="Y88" s="77" t="e">
        <f t="shared" si="39"/>
        <v>#DIV/0!</v>
      </c>
      <c r="Z88" s="77" t="e">
        <f t="shared" si="40"/>
        <v>#DIV/0!</v>
      </c>
      <c r="AA88" s="77" t="e">
        <f t="shared" si="41"/>
        <v>#DIV/0!</v>
      </c>
      <c r="AB88" s="77" t="e">
        <f t="shared" si="42"/>
        <v>#DIV/0!</v>
      </c>
      <c r="AC88" s="77" t="e">
        <f t="shared" si="43"/>
        <v>#DIV/0!</v>
      </c>
      <c r="AD88" s="77" t="e">
        <f t="shared" si="44"/>
        <v>#DIV/0!</v>
      </c>
      <c r="AE88" s="77" t="e">
        <f t="shared" si="45"/>
        <v>#DIV/0!</v>
      </c>
      <c r="AF88" s="77" t="e">
        <f t="shared" si="46"/>
        <v>#DIV/0!</v>
      </c>
      <c r="AG88" s="77" t="e">
        <f t="shared" si="47"/>
        <v>#DIV/0!</v>
      </c>
      <c r="AH88" s="32"/>
      <c r="AI88" s="32"/>
      <c r="AJ88" s="52">
        <f>'C-SSA database'!$K$27</f>
        <v>143.80000000000001</v>
      </c>
      <c r="AK88" s="52">
        <f>'C-SSA database'!$K$73</f>
        <v>31.97</v>
      </c>
      <c r="AL88" s="52">
        <f>'C-SSA database'!$K$116</f>
        <v>319.67</v>
      </c>
      <c r="AM88" s="53">
        <f>'C-SSA database'!$K$30</f>
        <v>2.0735000000000001</v>
      </c>
      <c r="AN88" s="54">
        <f>'C-SSA database'!$K$76</f>
        <v>0.31040000000000001</v>
      </c>
      <c r="AO88" s="54">
        <f>'C-SSA database'!$K$119</f>
        <v>3.1040000000000001</v>
      </c>
      <c r="AP88" s="55">
        <f>'C-SSA database'!$K$33</f>
        <v>0.54279999999999995</v>
      </c>
      <c r="AQ88" s="52">
        <f>'C-SSA database'!$K$79</f>
        <v>2.0799999999999999E-2</v>
      </c>
      <c r="AR88" s="52">
        <f>'C-SSA database'!$K$122</f>
        <v>0.20799999999999999</v>
      </c>
      <c r="AS88" s="56">
        <f>'C-SSA database'!$K$36</f>
        <v>8.83</v>
      </c>
      <c r="AT88" s="56">
        <f>'C-SSA database'!$K$82</f>
        <v>1.17</v>
      </c>
      <c r="AU88" s="54">
        <f>'C-SSA database'!$K$125</f>
        <v>11.7</v>
      </c>
      <c r="AV88" s="55">
        <f>'C-SSA database'!$K$39</f>
        <v>2.5034770514603618E-2</v>
      </c>
      <c r="AW88" s="55">
        <f>'C-SSA database'!$K$85</f>
        <v>3.9E-2</v>
      </c>
      <c r="AX88" s="55">
        <f>'C-SSA database'!$K$128</f>
        <v>0.39</v>
      </c>
      <c r="AY88" s="53">
        <f>'C-SSA database'!$K$42</f>
        <v>6.6012000000000004</v>
      </c>
      <c r="AZ88" s="53">
        <f>'C-SSA database'!$K$88</f>
        <v>12.121</v>
      </c>
      <c r="BA88" s="53">
        <f>'C-SSA database'!$K$131</f>
        <v>121.212</v>
      </c>
      <c r="BB88" s="55">
        <f>'C-SSA database'!$K$45</f>
        <v>2.6029411764705887E-3</v>
      </c>
      <c r="BC88" s="55">
        <f>'C-SSA database'!$K$91</f>
        <v>2.2058823529411765E-4</v>
      </c>
      <c r="BD88" s="57">
        <f>'C-SSA database'!$K$134</f>
        <v>2.2058823529411769E-3</v>
      </c>
      <c r="BE88" s="53">
        <f>'C-SSA database'!$K$48</f>
        <v>35137</v>
      </c>
      <c r="BF88" s="54">
        <f>'C-SSA database'!$K$94</f>
        <v>7249</v>
      </c>
      <c r="BG88" s="53">
        <f>'C-SSA database'!$K$137</f>
        <v>72490</v>
      </c>
      <c r="BH88" s="57">
        <f>'C-SSA database'!$K$51</f>
        <v>2.1269999999999998</v>
      </c>
      <c r="BI88" s="55">
        <f>'C-SSA database'!$K$97</f>
        <v>6.2960000000000002E-2</v>
      </c>
      <c r="BJ88" s="57">
        <f>'C-SSA database'!$K$140</f>
        <v>0.62960000000000005</v>
      </c>
      <c r="BK88" s="53">
        <f>'C-SSA database'!$K$54</f>
        <v>2.4252336448598128E-3</v>
      </c>
      <c r="BL88" s="54">
        <f>'C-SSA database'!$K$100</f>
        <v>2.2009345794392521E-3</v>
      </c>
      <c r="BM88" s="53">
        <f>'C-SSA database'!$K$143</f>
        <v>2.200934579439252E-2</v>
      </c>
      <c r="BN88" s="57">
        <f>'C-SSA database'!$K$57</f>
        <v>1863.5</v>
      </c>
      <c r="BO88" s="57">
        <f>'C-SSA database'!$K$103</f>
        <v>328.08</v>
      </c>
      <c r="BP88" s="57">
        <f>'C-SSA database'!$K$146</f>
        <v>3280.8</v>
      </c>
      <c r="BQ88" s="53">
        <f>'C-SSA database'!$K$60</f>
        <v>16.806999999999999</v>
      </c>
      <c r="BR88" s="53">
        <f>'C-SSA database'!$K$106</f>
        <v>26.26</v>
      </c>
      <c r="BS88" s="53">
        <f>'C-SSA database'!$K$149</f>
        <v>262.61</v>
      </c>
    </row>
    <row r="89" spans="1:71" x14ac:dyDescent="0.2">
      <c r="A89" s="32"/>
      <c r="B89" s="32"/>
      <c r="C89" s="32"/>
      <c r="D89" s="32"/>
      <c r="E89" s="32"/>
      <c r="F89" s="32"/>
      <c r="G89" s="32"/>
      <c r="H89" s="32"/>
      <c r="I89" s="32"/>
      <c r="J89" s="32"/>
      <c r="K89" s="32"/>
      <c r="L89" s="32"/>
      <c r="M89" s="32"/>
      <c r="N89" s="32"/>
      <c r="O89" s="32"/>
      <c r="P89" s="32"/>
      <c r="Q89" s="32"/>
      <c r="R89" s="50" t="e">
        <f t="shared" si="33"/>
        <v>#DIV/0!</v>
      </c>
      <c r="S89" s="50" t="e">
        <f t="shared" si="34"/>
        <v>#DIV/0!</v>
      </c>
      <c r="T89" s="50" t="e">
        <f t="shared" si="35"/>
        <v>#DIV/0!</v>
      </c>
      <c r="U89" s="32"/>
      <c r="V89" s="77" t="e">
        <f t="shared" si="36"/>
        <v>#DIV/0!</v>
      </c>
      <c r="W89" s="77" t="e">
        <f t="shared" si="37"/>
        <v>#DIV/0!</v>
      </c>
      <c r="X89" s="77" t="e">
        <f t="shared" si="38"/>
        <v>#DIV/0!</v>
      </c>
      <c r="Y89" s="77" t="e">
        <f t="shared" si="39"/>
        <v>#DIV/0!</v>
      </c>
      <c r="Z89" s="77" t="e">
        <f t="shared" si="40"/>
        <v>#DIV/0!</v>
      </c>
      <c r="AA89" s="77" t="e">
        <f t="shared" si="41"/>
        <v>#DIV/0!</v>
      </c>
      <c r="AB89" s="77" t="e">
        <f t="shared" si="42"/>
        <v>#DIV/0!</v>
      </c>
      <c r="AC89" s="77" t="e">
        <f t="shared" si="43"/>
        <v>#DIV/0!</v>
      </c>
      <c r="AD89" s="77" t="e">
        <f t="shared" si="44"/>
        <v>#DIV/0!</v>
      </c>
      <c r="AE89" s="77" t="e">
        <f t="shared" si="45"/>
        <v>#DIV/0!</v>
      </c>
      <c r="AF89" s="77" t="e">
        <f t="shared" si="46"/>
        <v>#DIV/0!</v>
      </c>
      <c r="AG89" s="77" t="e">
        <f t="shared" si="47"/>
        <v>#DIV/0!</v>
      </c>
      <c r="AH89" s="32"/>
      <c r="AI89" s="32"/>
      <c r="AJ89" s="52">
        <f>'C-SSA database'!$K$27</f>
        <v>143.80000000000001</v>
      </c>
      <c r="AK89" s="52">
        <f>'C-SSA database'!$K$73</f>
        <v>31.97</v>
      </c>
      <c r="AL89" s="52">
        <f>'C-SSA database'!$K$116</f>
        <v>319.67</v>
      </c>
      <c r="AM89" s="53">
        <f>'C-SSA database'!$K$30</f>
        <v>2.0735000000000001</v>
      </c>
      <c r="AN89" s="54">
        <f>'C-SSA database'!$K$76</f>
        <v>0.31040000000000001</v>
      </c>
      <c r="AO89" s="54">
        <f>'C-SSA database'!$K$119</f>
        <v>3.1040000000000001</v>
      </c>
      <c r="AP89" s="55">
        <f>'C-SSA database'!$K$33</f>
        <v>0.54279999999999995</v>
      </c>
      <c r="AQ89" s="52">
        <f>'C-SSA database'!$K$79</f>
        <v>2.0799999999999999E-2</v>
      </c>
      <c r="AR89" s="52">
        <f>'C-SSA database'!$K$122</f>
        <v>0.20799999999999999</v>
      </c>
      <c r="AS89" s="56">
        <f>'C-SSA database'!$K$36</f>
        <v>8.83</v>
      </c>
      <c r="AT89" s="56">
        <f>'C-SSA database'!$K$82</f>
        <v>1.17</v>
      </c>
      <c r="AU89" s="54">
        <f>'C-SSA database'!$K$125</f>
        <v>11.7</v>
      </c>
      <c r="AV89" s="55">
        <f>'C-SSA database'!$K$39</f>
        <v>2.5034770514603618E-2</v>
      </c>
      <c r="AW89" s="55">
        <f>'C-SSA database'!$K$85</f>
        <v>3.9E-2</v>
      </c>
      <c r="AX89" s="55">
        <f>'C-SSA database'!$K$128</f>
        <v>0.39</v>
      </c>
      <c r="AY89" s="53">
        <f>'C-SSA database'!$K$42</f>
        <v>6.6012000000000004</v>
      </c>
      <c r="AZ89" s="53">
        <f>'C-SSA database'!$K$88</f>
        <v>12.121</v>
      </c>
      <c r="BA89" s="53">
        <f>'C-SSA database'!$K$131</f>
        <v>121.212</v>
      </c>
      <c r="BB89" s="55">
        <f>'C-SSA database'!$K$45</f>
        <v>2.6029411764705887E-3</v>
      </c>
      <c r="BC89" s="55">
        <f>'C-SSA database'!$K$91</f>
        <v>2.2058823529411765E-4</v>
      </c>
      <c r="BD89" s="57">
        <f>'C-SSA database'!$K$134</f>
        <v>2.2058823529411769E-3</v>
      </c>
      <c r="BE89" s="53">
        <f>'C-SSA database'!$K$48</f>
        <v>35137</v>
      </c>
      <c r="BF89" s="54">
        <f>'C-SSA database'!$K$94</f>
        <v>7249</v>
      </c>
      <c r="BG89" s="53">
        <f>'C-SSA database'!$K$137</f>
        <v>72490</v>
      </c>
      <c r="BH89" s="57">
        <f>'C-SSA database'!$K$51</f>
        <v>2.1269999999999998</v>
      </c>
      <c r="BI89" s="55">
        <f>'C-SSA database'!$K$97</f>
        <v>6.2960000000000002E-2</v>
      </c>
      <c r="BJ89" s="57">
        <f>'C-SSA database'!$K$140</f>
        <v>0.62960000000000005</v>
      </c>
      <c r="BK89" s="53">
        <f>'C-SSA database'!$K$54</f>
        <v>2.4252336448598128E-3</v>
      </c>
      <c r="BL89" s="54">
        <f>'C-SSA database'!$K$100</f>
        <v>2.2009345794392521E-3</v>
      </c>
      <c r="BM89" s="53">
        <f>'C-SSA database'!$K$143</f>
        <v>2.200934579439252E-2</v>
      </c>
      <c r="BN89" s="57">
        <f>'C-SSA database'!$K$57</f>
        <v>1863.5</v>
      </c>
      <c r="BO89" s="57">
        <f>'C-SSA database'!$K$103</f>
        <v>328.08</v>
      </c>
      <c r="BP89" s="57">
        <f>'C-SSA database'!$K$146</f>
        <v>3280.8</v>
      </c>
      <c r="BQ89" s="53">
        <f>'C-SSA database'!$K$60</f>
        <v>16.806999999999999</v>
      </c>
      <c r="BR89" s="53">
        <f>'C-SSA database'!$K$106</f>
        <v>26.26</v>
      </c>
      <c r="BS89" s="53">
        <f>'C-SSA database'!$K$149</f>
        <v>262.61</v>
      </c>
    </row>
    <row r="90" spans="1:71" x14ac:dyDescent="0.2">
      <c r="A90" s="32"/>
      <c r="B90" s="32"/>
      <c r="C90" s="32"/>
      <c r="D90" s="32"/>
      <c r="E90" s="32"/>
      <c r="F90" s="32"/>
      <c r="G90" s="32"/>
      <c r="H90" s="32"/>
      <c r="I90" s="32"/>
      <c r="J90" s="32"/>
      <c r="K90" s="32"/>
      <c r="L90" s="32"/>
      <c r="M90" s="32"/>
      <c r="N90" s="32"/>
      <c r="O90" s="32"/>
      <c r="P90" s="32"/>
      <c r="Q90" s="32"/>
      <c r="R90" s="50" t="e">
        <f t="shared" si="33"/>
        <v>#DIV/0!</v>
      </c>
      <c r="S90" s="50" t="e">
        <f t="shared" si="34"/>
        <v>#DIV/0!</v>
      </c>
      <c r="T90" s="50" t="e">
        <f t="shared" si="35"/>
        <v>#DIV/0!</v>
      </c>
      <c r="U90" s="32"/>
      <c r="V90" s="77" t="e">
        <f t="shared" si="36"/>
        <v>#DIV/0!</v>
      </c>
      <c r="W90" s="77" t="e">
        <f t="shared" si="37"/>
        <v>#DIV/0!</v>
      </c>
      <c r="X90" s="77" t="e">
        <f t="shared" si="38"/>
        <v>#DIV/0!</v>
      </c>
      <c r="Y90" s="77" t="e">
        <f t="shared" si="39"/>
        <v>#DIV/0!</v>
      </c>
      <c r="Z90" s="77" t="e">
        <f t="shared" si="40"/>
        <v>#DIV/0!</v>
      </c>
      <c r="AA90" s="77" t="e">
        <f t="shared" si="41"/>
        <v>#DIV/0!</v>
      </c>
      <c r="AB90" s="77" t="e">
        <f t="shared" si="42"/>
        <v>#DIV/0!</v>
      </c>
      <c r="AC90" s="77" t="e">
        <f t="shared" si="43"/>
        <v>#DIV/0!</v>
      </c>
      <c r="AD90" s="77" t="e">
        <f t="shared" si="44"/>
        <v>#DIV/0!</v>
      </c>
      <c r="AE90" s="77" t="e">
        <f t="shared" si="45"/>
        <v>#DIV/0!</v>
      </c>
      <c r="AF90" s="77" t="e">
        <f t="shared" si="46"/>
        <v>#DIV/0!</v>
      </c>
      <c r="AG90" s="77" t="e">
        <f t="shared" si="47"/>
        <v>#DIV/0!</v>
      </c>
      <c r="AH90" s="32"/>
      <c r="AI90" s="32"/>
      <c r="AJ90" s="52">
        <f>'C-SSA database'!$K$27</f>
        <v>143.80000000000001</v>
      </c>
      <c r="AK90" s="52">
        <f>'C-SSA database'!$K$73</f>
        <v>31.97</v>
      </c>
      <c r="AL90" s="52">
        <f>'C-SSA database'!$K$116</f>
        <v>319.67</v>
      </c>
      <c r="AM90" s="53">
        <f>'C-SSA database'!$K$30</f>
        <v>2.0735000000000001</v>
      </c>
      <c r="AN90" s="54">
        <f>'C-SSA database'!$K$76</f>
        <v>0.31040000000000001</v>
      </c>
      <c r="AO90" s="54">
        <f>'C-SSA database'!$K$119</f>
        <v>3.1040000000000001</v>
      </c>
      <c r="AP90" s="55">
        <f>'C-SSA database'!$K$33</f>
        <v>0.54279999999999995</v>
      </c>
      <c r="AQ90" s="52">
        <f>'C-SSA database'!$K$79</f>
        <v>2.0799999999999999E-2</v>
      </c>
      <c r="AR90" s="52">
        <f>'C-SSA database'!$K$122</f>
        <v>0.20799999999999999</v>
      </c>
      <c r="AS90" s="56">
        <f>'C-SSA database'!$K$36</f>
        <v>8.83</v>
      </c>
      <c r="AT90" s="56">
        <f>'C-SSA database'!$K$82</f>
        <v>1.17</v>
      </c>
      <c r="AU90" s="54">
        <f>'C-SSA database'!$K$125</f>
        <v>11.7</v>
      </c>
      <c r="AV90" s="55">
        <f>'C-SSA database'!$K$39</f>
        <v>2.5034770514603618E-2</v>
      </c>
      <c r="AW90" s="55">
        <f>'C-SSA database'!$K$85</f>
        <v>3.9E-2</v>
      </c>
      <c r="AX90" s="55">
        <f>'C-SSA database'!$K$128</f>
        <v>0.39</v>
      </c>
      <c r="AY90" s="53">
        <f>'C-SSA database'!$K$42</f>
        <v>6.6012000000000004</v>
      </c>
      <c r="AZ90" s="53">
        <f>'C-SSA database'!$K$88</f>
        <v>12.121</v>
      </c>
      <c r="BA90" s="53">
        <f>'C-SSA database'!$K$131</f>
        <v>121.212</v>
      </c>
      <c r="BB90" s="55">
        <f>'C-SSA database'!$K$45</f>
        <v>2.6029411764705887E-3</v>
      </c>
      <c r="BC90" s="55">
        <f>'C-SSA database'!$K$91</f>
        <v>2.2058823529411765E-4</v>
      </c>
      <c r="BD90" s="57">
        <f>'C-SSA database'!$K$134</f>
        <v>2.2058823529411769E-3</v>
      </c>
      <c r="BE90" s="53">
        <f>'C-SSA database'!$K$48</f>
        <v>35137</v>
      </c>
      <c r="BF90" s="54">
        <f>'C-SSA database'!$K$94</f>
        <v>7249</v>
      </c>
      <c r="BG90" s="53">
        <f>'C-SSA database'!$K$137</f>
        <v>72490</v>
      </c>
      <c r="BH90" s="57">
        <f>'C-SSA database'!$K$51</f>
        <v>2.1269999999999998</v>
      </c>
      <c r="BI90" s="55">
        <f>'C-SSA database'!$K$97</f>
        <v>6.2960000000000002E-2</v>
      </c>
      <c r="BJ90" s="57">
        <f>'C-SSA database'!$K$140</f>
        <v>0.62960000000000005</v>
      </c>
      <c r="BK90" s="53">
        <f>'C-SSA database'!$K$54</f>
        <v>2.4252336448598128E-3</v>
      </c>
      <c r="BL90" s="54">
        <f>'C-SSA database'!$K$100</f>
        <v>2.2009345794392521E-3</v>
      </c>
      <c r="BM90" s="53">
        <f>'C-SSA database'!$K$143</f>
        <v>2.200934579439252E-2</v>
      </c>
      <c r="BN90" s="57">
        <f>'C-SSA database'!$K$57</f>
        <v>1863.5</v>
      </c>
      <c r="BO90" s="57">
        <f>'C-SSA database'!$K$103</f>
        <v>328.08</v>
      </c>
      <c r="BP90" s="57">
        <f>'C-SSA database'!$K$146</f>
        <v>3280.8</v>
      </c>
      <c r="BQ90" s="53">
        <f>'C-SSA database'!$K$60</f>
        <v>16.806999999999999</v>
      </c>
      <c r="BR90" s="53">
        <f>'C-SSA database'!$K$106</f>
        <v>26.26</v>
      </c>
      <c r="BS90" s="53">
        <f>'C-SSA database'!$K$149</f>
        <v>262.61</v>
      </c>
    </row>
    <row r="91" spans="1:71" x14ac:dyDescent="0.2">
      <c r="A91" s="32"/>
      <c r="B91" s="32"/>
      <c r="C91" s="32"/>
      <c r="D91" s="32"/>
      <c r="E91" s="32"/>
      <c r="F91" s="32"/>
      <c r="G91" s="32"/>
      <c r="H91" s="32"/>
      <c r="I91" s="32"/>
      <c r="J91" s="32"/>
      <c r="K91" s="32"/>
      <c r="L91" s="32"/>
      <c r="M91" s="32"/>
      <c r="N91" s="32"/>
      <c r="O91" s="32"/>
      <c r="P91" s="32"/>
      <c r="Q91" s="32"/>
      <c r="R91" s="50" t="e">
        <f t="shared" si="33"/>
        <v>#DIV/0!</v>
      </c>
      <c r="S91" s="50" t="e">
        <f t="shared" si="34"/>
        <v>#DIV/0!</v>
      </c>
      <c r="T91" s="50" t="e">
        <f t="shared" si="35"/>
        <v>#DIV/0!</v>
      </c>
      <c r="U91" s="32"/>
      <c r="V91" s="77" t="e">
        <f t="shared" si="36"/>
        <v>#DIV/0!</v>
      </c>
      <c r="W91" s="77" t="e">
        <f t="shared" si="37"/>
        <v>#DIV/0!</v>
      </c>
      <c r="X91" s="77" t="e">
        <f t="shared" si="38"/>
        <v>#DIV/0!</v>
      </c>
      <c r="Y91" s="77" t="e">
        <f t="shared" si="39"/>
        <v>#DIV/0!</v>
      </c>
      <c r="Z91" s="77" t="e">
        <f t="shared" si="40"/>
        <v>#DIV/0!</v>
      </c>
      <c r="AA91" s="77" t="e">
        <f t="shared" si="41"/>
        <v>#DIV/0!</v>
      </c>
      <c r="AB91" s="77" t="e">
        <f t="shared" si="42"/>
        <v>#DIV/0!</v>
      </c>
      <c r="AC91" s="77" t="e">
        <f t="shared" si="43"/>
        <v>#DIV/0!</v>
      </c>
      <c r="AD91" s="77" t="e">
        <f t="shared" si="44"/>
        <v>#DIV/0!</v>
      </c>
      <c r="AE91" s="77" t="e">
        <f t="shared" si="45"/>
        <v>#DIV/0!</v>
      </c>
      <c r="AF91" s="77" t="e">
        <f t="shared" si="46"/>
        <v>#DIV/0!</v>
      </c>
      <c r="AG91" s="77" t="e">
        <f t="shared" si="47"/>
        <v>#DIV/0!</v>
      </c>
      <c r="AH91" s="32"/>
      <c r="AI91" s="32"/>
      <c r="AJ91" s="52">
        <f>'C-SSA database'!$K$27</f>
        <v>143.80000000000001</v>
      </c>
      <c r="AK91" s="52">
        <f>'C-SSA database'!$K$73</f>
        <v>31.97</v>
      </c>
      <c r="AL91" s="52">
        <f>'C-SSA database'!$K$116</f>
        <v>319.67</v>
      </c>
      <c r="AM91" s="53">
        <f>'C-SSA database'!$K$30</f>
        <v>2.0735000000000001</v>
      </c>
      <c r="AN91" s="54">
        <f>'C-SSA database'!$K$76</f>
        <v>0.31040000000000001</v>
      </c>
      <c r="AO91" s="54">
        <f>'C-SSA database'!$K$119</f>
        <v>3.1040000000000001</v>
      </c>
      <c r="AP91" s="55">
        <f>'C-SSA database'!$K$33</f>
        <v>0.54279999999999995</v>
      </c>
      <c r="AQ91" s="52">
        <f>'C-SSA database'!$K$79</f>
        <v>2.0799999999999999E-2</v>
      </c>
      <c r="AR91" s="52">
        <f>'C-SSA database'!$K$122</f>
        <v>0.20799999999999999</v>
      </c>
      <c r="AS91" s="56">
        <f>'C-SSA database'!$K$36</f>
        <v>8.83</v>
      </c>
      <c r="AT91" s="56">
        <f>'C-SSA database'!$K$82</f>
        <v>1.17</v>
      </c>
      <c r="AU91" s="54">
        <f>'C-SSA database'!$K$125</f>
        <v>11.7</v>
      </c>
      <c r="AV91" s="55">
        <f>'C-SSA database'!$K$39</f>
        <v>2.5034770514603618E-2</v>
      </c>
      <c r="AW91" s="55">
        <f>'C-SSA database'!$K$85</f>
        <v>3.9E-2</v>
      </c>
      <c r="AX91" s="55">
        <f>'C-SSA database'!$K$128</f>
        <v>0.39</v>
      </c>
      <c r="AY91" s="53">
        <f>'C-SSA database'!$K$42</f>
        <v>6.6012000000000004</v>
      </c>
      <c r="AZ91" s="53">
        <f>'C-SSA database'!$K$88</f>
        <v>12.121</v>
      </c>
      <c r="BA91" s="53">
        <f>'C-SSA database'!$K$131</f>
        <v>121.212</v>
      </c>
      <c r="BB91" s="55">
        <f>'C-SSA database'!$K$45</f>
        <v>2.6029411764705887E-3</v>
      </c>
      <c r="BC91" s="55">
        <f>'C-SSA database'!$K$91</f>
        <v>2.2058823529411765E-4</v>
      </c>
      <c r="BD91" s="57">
        <f>'C-SSA database'!$K$134</f>
        <v>2.2058823529411769E-3</v>
      </c>
      <c r="BE91" s="53">
        <f>'C-SSA database'!$K$48</f>
        <v>35137</v>
      </c>
      <c r="BF91" s="54">
        <f>'C-SSA database'!$K$94</f>
        <v>7249</v>
      </c>
      <c r="BG91" s="53">
        <f>'C-SSA database'!$K$137</f>
        <v>72490</v>
      </c>
      <c r="BH91" s="57">
        <f>'C-SSA database'!$K$51</f>
        <v>2.1269999999999998</v>
      </c>
      <c r="BI91" s="55">
        <f>'C-SSA database'!$K$97</f>
        <v>6.2960000000000002E-2</v>
      </c>
      <c r="BJ91" s="57">
        <f>'C-SSA database'!$K$140</f>
        <v>0.62960000000000005</v>
      </c>
      <c r="BK91" s="53">
        <f>'C-SSA database'!$K$54</f>
        <v>2.4252336448598128E-3</v>
      </c>
      <c r="BL91" s="54">
        <f>'C-SSA database'!$K$100</f>
        <v>2.2009345794392521E-3</v>
      </c>
      <c r="BM91" s="53">
        <f>'C-SSA database'!$K$143</f>
        <v>2.200934579439252E-2</v>
      </c>
      <c r="BN91" s="57">
        <f>'C-SSA database'!$K$57</f>
        <v>1863.5</v>
      </c>
      <c r="BO91" s="57">
        <f>'C-SSA database'!$K$103</f>
        <v>328.08</v>
      </c>
      <c r="BP91" s="57">
        <f>'C-SSA database'!$K$146</f>
        <v>3280.8</v>
      </c>
      <c r="BQ91" s="53">
        <f>'C-SSA database'!$K$60</f>
        <v>16.806999999999999</v>
      </c>
      <c r="BR91" s="53">
        <f>'C-SSA database'!$K$106</f>
        <v>26.26</v>
      </c>
      <c r="BS91" s="53">
        <f>'C-SSA database'!$K$149</f>
        <v>262.61</v>
      </c>
    </row>
    <row r="92" spans="1:71" x14ac:dyDescent="0.2">
      <c r="A92" s="32"/>
      <c r="B92" s="32"/>
      <c r="C92" s="32"/>
      <c r="D92" s="32"/>
      <c r="E92" s="32"/>
      <c r="F92" s="32"/>
      <c r="G92" s="32"/>
      <c r="H92" s="32"/>
      <c r="I92" s="32"/>
      <c r="J92" s="32"/>
      <c r="K92" s="32"/>
      <c r="L92" s="32"/>
      <c r="M92" s="32"/>
      <c r="N92" s="32"/>
      <c r="O92" s="32"/>
      <c r="P92" s="32"/>
      <c r="Q92" s="32"/>
      <c r="R92" s="50" t="e">
        <f t="shared" si="33"/>
        <v>#DIV/0!</v>
      </c>
      <c r="S92" s="50" t="e">
        <f t="shared" si="34"/>
        <v>#DIV/0!</v>
      </c>
      <c r="T92" s="50" t="e">
        <f t="shared" si="35"/>
        <v>#DIV/0!</v>
      </c>
      <c r="U92" s="32"/>
      <c r="V92" s="77" t="e">
        <f t="shared" si="36"/>
        <v>#DIV/0!</v>
      </c>
      <c r="W92" s="77" t="e">
        <f t="shared" si="37"/>
        <v>#DIV/0!</v>
      </c>
      <c r="X92" s="77" t="e">
        <f t="shared" si="38"/>
        <v>#DIV/0!</v>
      </c>
      <c r="Y92" s="77" t="e">
        <f t="shared" si="39"/>
        <v>#DIV/0!</v>
      </c>
      <c r="Z92" s="77" t="e">
        <f t="shared" si="40"/>
        <v>#DIV/0!</v>
      </c>
      <c r="AA92" s="77" t="e">
        <f t="shared" si="41"/>
        <v>#DIV/0!</v>
      </c>
      <c r="AB92" s="77" t="e">
        <f t="shared" si="42"/>
        <v>#DIV/0!</v>
      </c>
      <c r="AC92" s="77" t="e">
        <f t="shared" si="43"/>
        <v>#DIV/0!</v>
      </c>
      <c r="AD92" s="77" t="e">
        <f t="shared" si="44"/>
        <v>#DIV/0!</v>
      </c>
      <c r="AE92" s="77" t="e">
        <f t="shared" si="45"/>
        <v>#DIV/0!</v>
      </c>
      <c r="AF92" s="77" t="e">
        <f t="shared" si="46"/>
        <v>#DIV/0!</v>
      </c>
      <c r="AG92" s="77" t="e">
        <f t="shared" si="47"/>
        <v>#DIV/0!</v>
      </c>
      <c r="AH92" s="32"/>
      <c r="AI92" s="32"/>
      <c r="AJ92" s="52">
        <f>'C-SSA database'!$K$27</f>
        <v>143.80000000000001</v>
      </c>
      <c r="AK92" s="52">
        <f>'C-SSA database'!$K$73</f>
        <v>31.97</v>
      </c>
      <c r="AL92" s="52">
        <f>'C-SSA database'!$K$116</f>
        <v>319.67</v>
      </c>
      <c r="AM92" s="53">
        <f>'C-SSA database'!$K$30</f>
        <v>2.0735000000000001</v>
      </c>
      <c r="AN92" s="54">
        <f>'C-SSA database'!$K$76</f>
        <v>0.31040000000000001</v>
      </c>
      <c r="AO92" s="54">
        <f>'C-SSA database'!$K$119</f>
        <v>3.1040000000000001</v>
      </c>
      <c r="AP92" s="55">
        <f>'C-SSA database'!$K$33</f>
        <v>0.54279999999999995</v>
      </c>
      <c r="AQ92" s="52">
        <f>'C-SSA database'!$K$79</f>
        <v>2.0799999999999999E-2</v>
      </c>
      <c r="AR92" s="52">
        <f>'C-SSA database'!$K$122</f>
        <v>0.20799999999999999</v>
      </c>
      <c r="AS92" s="56">
        <f>'C-SSA database'!$K$36</f>
        <v>8.83</v>
      </c>
      <c r="AT92" s="56">
        <f>'C-SSA database'!$K$82</f>
        <v>1.17</v>
      </c>
      <c r="AU92" s="54">
        <f>'C-SSA database'!$K$125</f>
        <v>11.7</v>
      </c>
      <c r="AV92" s="55">
        <f>'C-SSA database'!$K$39</f>
        <v>2.5034770514603618E-2</v>
      </c>
      <c r="AW92" s="55">
        <f>'C-SSA database'!$K$85</f>
        <v>3.9E-2</v>
      </c>
      <c r="AX92" s="55">
        <f>'C-SSA database'!$K$128</f>
        <v>0.39</v>
      </c>
      <c r="AY92" s="53">
        <f>'C-SSA database'!$K$42</f>
        <v>6.6012000000000004</v>
      </c>
      <c r="AZ92" s="53">
        <f>'C-SSA database'!$K$88</f>
        <v>12.121</v>
      </c>
      <c r="BA92" s="53">
        <f>'C-SSA database'!$K$131</f>
        <v>121.212</v>
      </c>
      <c r="BB92" s="55">
        <f>'C-SSA database'!$K$45</f>
        <v>2.6029411764705887E-3</v>
      </c>
      <c r="BC92" s="55">
        <f>'C-SSA database'!$K$91</f>
        <v>2.2058823529411765E-4</v>
      </c>
      <c r="BD92" s="57">
        <f>'C-SSA database'!$K$134</f>
        <v>2.2058823529411769E-3</v>
      </c>
      <c r="BE92" s="53">
        <f>'C-SSA database'!$K$48</f>
        <v>35137</v>
      </c>
      <c r="BF92" s="54">
        <f>'C-SSA database'!$K$94</f>
        <v>7249</v>
      </c>
      <c r="BG92" s="53">
        <f>'C-SSA database'!$K$137</f>
        <v>72490</v>
      </c>
      <c r="BH92" s="57">
        <f>'C-SSA database'!$K$51</f>
        <v>2.1269999999999998</v>
      </c>
      <c r="BI92" s="55">
        <f>'C-SSA database'!$K$97</f>
        <v>6.2960000000000002E-2</v>
      </c>
      <c r="BJ92" s="57">
        <f>'C-SSA database'!$K$140</f>
        <v>0.62960000000000005</v>
      </c>
      <c r="BK92" s="53">
        <f>'C-SSA database'!$K$54</f>
        <v>2.4252336448598128E-3</v>
      </c>
      <c r="BL92" s="54">
        <f>'C-SSA database'!$K$100</f>
        <v>2.2009345794392521E-3</v>
      </c>
      <c r="BM92" s="53">
        <f>'C-SSA database'!$K$143</f>
        <v>2.200934579439252E-2</v>
      </c>
      <c r="BN92" s="57">
        <f>'C-SSA database'!$K$57</f>
        <v>1863.5</v>
      </c>
      <c r="BO92" s="57">
        <f>'C-SSA database'!$K$103</f>
        <v>328.08</v>
      </c>
      <c r="BP92" s="57">
        <f>'C-SSA database'!$K$146</f>
        <v>3280.8</v>
      </c>
      <c r="BQ92" s="53">
        <f>'C-SSA database'!$K$60</f>
        <v>16.806999999999999</v>
      </c>
      <c r="BR92" s="53">
        <f>'C-SSA database'!$K$106</f>
        <v>26.26</v>
      </c>
      <c r="BS92" s="53">
        <f>'C-SSA database'!$K$149</f>
        <v>262.61</v>
      </c>
    </row>
    <row r="93" spans="1:71" x14ac:dyDescent="0.2">
      <c r="A93" s="32"/>
      <c r="B93" s="32"/>
      <c r="C93" s="32"/>
      <c r="D93" s="32"/>
      <c r="E93" s="32"/>
      <c r="F93" s="32"/>
      <c r="G93" s="32"/>
      <c r="H93" s="32"/>
      <c r="I93" s="32"/>
      <c r="J93" s="32"/>
      <c r="K93" s="32"/>
      <c r="L93" s="32"/>
      <c r="M93" s="32"/>
      <c r="N93" s="32"/>
      <c r="O93" s="32"/>
      <c r="P93" s="32"/>
      <c r="Q93" s="32"/>
      <c r="R93" s="50" t="e">
        <f t="shared" si="33"/>
        <v>#DIV/0!</v>
      </c>
      <c r="S93" s="50" t="e">
        <f t="shared" si="34"/>
        <v>#DIV/0!</v>
      </c>
      <c r="T93" s="50" t="e">
        <f t="shared" si="35"/>
        <v>#DIV/0!</v>
      </c>
      <c r="U93" s="32"/>
      <c r="V93" s="77" t="e">
        <f t="shared" si="36"/>
        <v>#DIV/0!</v>
      </c>
      <c r="W93" s="77" t="e">
        <f t="shared" si="37"/>
        <v>#DIV/0!</v>
      </c>
      <c r="X93" s="77" t="e">
        <f t="shared" si="38"/>
        <v>#DIV/0!</v>
      </c>
      <c r="Y93" s="77" t="e">
        <f t="shared" si="39"/>
        <v>#DIV/0!</v>
      </c>
      <c r="Z93" s="77" t="e">
        <f t="shared" si="40"/>
        <v>#DIV/0!</v>
      </c>
      <c r="AA93" s="77" t="e">
        <f t="shared" si="41"/>
        <v>#DIV/0!</v>
      </c>
      <c r="AB93" s="77" t="e">
        <f t="shared" si="42"/>
        <v>#DIV/0!</v>
      </c>
      <c r="AC93" s="77" t="e">
        <f t="shared" si="43"/>
        <v>#DIV/0!</v>
      </c>
      <c r="AD93" s="77" t="e">
        <f t="shared" si="44"/>
        <v>#DIV/0!</v>
      </c>
      <c r="AE93" s="77" t="e">
        <f t="shared" si="45"/>
        <v>#DIV/0!</v>
      </c>
      <c r="AF93" s="77" t="e">
        <f t="shared" si="46"/>
        <v>#DIV/0!</v>
      </c>
      <c r="AG93" s="77" t="e">
        <f t="shared" si="47"/>
        <v>#DIV/0!</v>
      </c>
      <c r="AH93" s="32"/>
      <c r="AI93" s="32"/>
      <c r="AJ93" s="52">
        <f>'C-SSA database'!$K$27</f>
        <v>143.80000000000001</v>
      </c>
      <c r="AK93" s="52">
        <f>'C-SSA database'!$K$73</f>
        <v>31.97</v>
      </c>
      <c r="AL93" s="52">
        <f>'C-SSA database'!$K$116</f>
        <v>319.67</v>
      </c>
      <c r="AM93" s="53">
        <f>'C-SSA database'!$K$30</f>
        <v>2.0735000000000001</v>
      </c>
      <c r="AN93" s="54">
        <f>'C-SSA database'!$K$76</f>
        <v>0.31040000000000001</v>
      </c>
      <c r="AO93" s="54">
        <f>'C-SSA database'!$K$119</f>
        <v>3.1040000000000001</v>
      </c>
      <c r="AP93" s="55">
        <f>'C-SSA database'!$K$33</f>
        <v>0.54279999999999995</v>
      </c>
      <c r="AQ93" s="52">
        <f>'C-SSA database'!$K$79</f>
        <v>2.0799999999999999E-2</v>
      </c>
      <c r="AR93" s="52">
        <f>'C-SSA database'!$K$122</f>
        <v>0.20799999999999999</v>
      </c>
      <c r="AS93" s="56">
        <f>'C-SSA database'!$K$36</f>
        <v>8.83</v>
      </c>
      <c r="AT93" s="56">
        <f>'C-SSA database'!$K$82</f>
        <v>1.17</v>
      </c>
      <c r="AU93" s="54">
        <f>'C-SSA database'!$K$125</f>
        <v>11.7</v>
      </c>
      <c r="AV93" s="55">
        <f>'C-SSA database'!$K$39</f>
        <v>2.5034770514603618E-2</v>
      </c>
      <c r="AW93" s="55">
        <f>'C-SSA database'!$K$85</f>
        <v>3.9E-2</v>
      </c>
      <c r="AX93" s="55">
        <f>'C-SSA database'!$K$128</f>
        <v>0.39</v>
      </c>
      <c r="AY93" s="53">
        <f>'C-SSA database'!$K$42</f>
        <v>6.6012000000000004</v>
      </c>
      <c r="AZ93" s="53">
        <f>'C-SSA database'!$K$88</f>
        <v>12.121</v>
      </c>
      <c r="BA93" s="53">
        <f>'C-SSA database'!$K$131</f>
        <v>121.212</v>
      </c>
      <c r="BB93" s="55">
        <f>'C-SSA database'!$K$45</f>
        <v>2.6029411764705887E-3</v>
      </c>
      <c r="BC93" s="55">
        <f>'C-SSA database'!$K$91</f>
        <v>2.2058823529411765E-4</v>
      </c>
      <c r="BD93" s="57">
        <f>'C-SSA database'!$K$134</f>
        <v>2.2058823529411769E-3</v>
      </c>
      <c r="BE93" s="53">
        <f>'C-SSA database'!$K$48</f>
        <v>35137</v>
      </c>
      <c r="BF93" s="54">
        <f>'C-SSA database'!$K$94</f>
        <v>7249</v>
      </c>
      <c r="BG93" s="53">
        <f>'C-SSA database'!$K$137</f>
        <v>72490</v>
      </c>
      <c r="BH93" s="57">
        <f>'C-SSA database'!$K$51</f>
        <v>2.1269999999999998</v>
      </c>
      <c r="BI93" s="55">
        <f>'C-SSA database'!$K$97</f>
        <v>6.2960000000000002E-2</v>
      </c>
      <c r="BJ93" s="57">
        <f>'C-SSA database'!$K$140</f>
        <v>0.62960000000000005</v>
      </c>
      <c r="BK93" s="53">
        <f>'C-SSA database'!$K$54</f>
        <v>2.4252336448598128E-3</v>
      </c>
      <c r="BL93" s="54">
        <f>'C-SSA database'!$K$100</f>
        <v>2.2009345794392521E-3</v>
      </c>
      <c r="BM93" s="53">
        <f>'C-SSA database'!$K$143</f>
        <v>2.200934579439252E-2</v>
      </c>
      <c r="BN93" s="57">
        <f>'C-SSA database'!$K$57</f>
        <v>1863.5</v>
      </c>
      <c r="BO93" s="57">
        <f>'C-SSA database'!$K$103</f>
        <v>328.08</v>
      </c>
      <c r="BP93" s="57">
        <f>'C-SSA database'!$K$146</f>
        <v>3280.8</v>
      </c>
      <c r="BQ93" s="53">
        <f>'C-SSA database'!$K$60</f>
        <v>16.806999999999999</v>
      </c>
      <c r="BR93" s="53">
        <f>'C-SSA database'!$K$106</f>
        <v>26.26</v>
      </c>
      <c r="BS93" s="53">
        <f>'C-SSA database'!$K$149</f>
        <v>262.61</v>
      </c>
    </row>
    <row r="94" spans="1:71" x14ac:dyDescent="0.2">
      <c r="A94" s="32"/>
      <c r="B94" s="32"/>
      <c r="C94" s="32"/>
      <c r="D94" s="32"/>
      <c r="E94" s="32"/>
      <c r="F94" s="32"/>
      <c r="G94" s="32"/>
      <c r="H94" s="32"/>
      <c r="I94" s="32"/>
      <c r="J94" s="32"/>
      <c r="K94" s="32"/>
      <c r="L94" s="32"/>
      <c r="M94" s="32"/>
      <c r="N94" s="32"/>
      <c r="O94" s="32"/>
      <c r="P94" s="32"/>
      <c r="Q94" s="32"/>
      <c r="R94" s="50" t="e">
        <f t="shared" si="33"/>
        <v>#DIV/0!</v>
      </c>
      <c r="S94" s="50" t="e">
        <f t="shared" si="34"/>
        <v>#DIV/0!</v>
      </c>
      <c r="T94" s="50" t="e">
        <f t="shared" si="35"/>
        <v>#DIV/0!</v>
      </c>
      <c r="U94" s="32"/>
      <c r="V94" s="77" t="e">
        <f t="shared" si="36"/>
        <v>#DIV/0!</v>
      </c>
      <c r="W94" s="77" t="e">
        <f t="shared" si="37"/>
        <v>#DIV/0!</v>
      </c>
      <c r="X94" s="77" t="e">
        <f t="shared" si="38"/>
        <v>#DIV/0!</v>
      </c>
      <c r="Y94" s="77" t="e">
        <f t="shared" si="39"/>
        <v>#DIV/0!</v>
      </c>
      <c r="Z94" s="77" t="e">
        <f t="shared" si="40"/>
        <v>#DIV/0!</v>
      </c>
      <c r="AA94" s="77" t="e">
        <f t="shared" si="41"/>
        <v>#DIV/0!</v>
      </c>
      <c r="AB94" s="77" t="e">
        <f t="shared" si="42"/>
        <v>#DIV/0!</v>
      </c>
      <c r="AC94" s="77" t="e">
        <f t="shared" si="43"/>
        <v>#DIV/0!</v>
      </c>
      <c r="AD94" s="77" t="e">
        <f t="shared" si="44"/>
        <v>#DIV/0!</v>
      </c>
      <c r="AE94" s="77" t="e">
        <f t="shared" si="45"/>
        <v>#DIV/0!</v>
      </c>
      <c r="AF94" s="77" t="e">
        <f t="shared" si="46"/>
        <v>#DIV/0!</v>
      </c>
      <c r="AG94" s="77" t="e">
        <f t="shared" si="47"/>
        <v>#DIV/0!</v>
      </c>
      <c r="AH94" s="32"/>
      <c r="AI94" s="32"/>
      <c r="AJ94" s="52">
        <f>'C-SSA database'!$K$27</f>
        <v>143.80000000000001</v>
      </c>
      <c r="AK94" s="52">
        <f>'C-SSA database'!$K$73</f>
        <v>31.97</v>
      </c>
      <c r="AL94" s="52">
        <f>'C-SSA database'!$K$116</f>
        <v>319.67</v>
      </c>
      <c r="AM94" s="53">
        <f>'C-SSA database'!$K$30</f>
        <v>2.0735000000000001</v>
      </c>
      <c r="AN94" s="54">
        <f>'C-SSA database'!$K$76</f>
        <v>0.31040000000000001</v>
      </c>
      <c r="AO94" s="54">
        <f>'C-SSA database'!$K$119</f>
        <v>3.1040000000000001</v>
      </c>
      <c r="AP94" s="55">
        <f>'C-SSA database'!$K$33</f>
        <v>0.54279999999999995</v>
      </c>
      <c r="AQ94" s="52">
        <f>'C-SSA database'!$K$79</f>
        <v>2.0799999999999999E-2</v>
      </c>
      <c r="AR94" s="52">
        <f>'C-SSA database'!$K$122</f>
        <v>0.20799999999999999</v>
      </c>
      <c r="AS94" s="56">
        <f>'C-SSA database'!$K$36</f>
        <v>8.83</v>
      </c>
      <c r="AT94" s="56">
        <f>'C-SSA database'!$K$82</f>
        <v>1.17</v>
      </c>
      <c r="AU94" s="54">
        <f>'C-SSA database'!$K$125</f>
        <v>11.7</v>
      </c>
      <c r="AV94" s="55">
        <f>'C-SSA database'!$K$39</f>
        <v>2.5034770514603618E-2</v>
      </c>
      <c r="AW94" s="55">
        <f>'C-SSA database'!$K$85</f>
        <v>3.9E-2</v>
      </c>
      <c r="AX94" s="55">
        <f>'C-SSA database'!$K$128</f>
        <v>0.39</v>
      </c>
      <c r="AY94" s="53">
        <f>'C-SSA database'!$K$42</f>
        <v>6.6012000000000004</v>
      </c>
      <c r="AZ94" s="53">
        <f>'C-SSA database'!$K$88</f>
        <v>12.121</v>
      </c>
      <c r="BA94" s="53">
        <f>'C-SSA database'!$K$131</f>
        <v>121.212</v>
      </c>
      <c r="BB94" s="55">
        <f>'C-SSA database'!$K$45</f>
        <v>2.6029411764705887E-3</v>
      </c>
      <c r="BC94" s="55">
        <f>'C-SSA database'!$K$91</f>
        <v>2.2058823529411765E-4</v>
      </c>
      <c r="BD94" s="57">
        <f>'C-SSA database'!$K$134</f>
        <v>2.2058823529411769E-3</v>
      </c>
      <c r="BE94" s="53">
        <f>'C-SSA database'!$K$48</f>
        <v>35137</v>
      </c>
      <c r="BF94" s="54">
        <f>'C-SSA database'!$K$94</f>
        <v>7249</v>
      </c>
      <c r="BG94" s="53">
        <f>'C-SSA database'!$K$137</f>
        <v>72490</v>
      </c>
      <c r="BH94" s="57">
        <f>'C-SSA database'!$K$51</f>
        <v>2.1269999999999998</v>
      </c>
      <c r="BI94" s="55">
        <f>'C-SSA database'!$K$97</f>
        <v>6.2960000000000002E-2</v>
      </c>
      <c r="BJ94" s="57">
        <f>'C-SSA database'!$K$140</f>
        <v>0.62960000000000005</v>
      </c>
      <c r="BK94" s="53">
        <f>'C-SSA database'!$K$54</f>
        <v>2.4252336448598128E-3</v>
      </c>
      <c r="BL94" s="54">
        <f>'C-SSA database'!$K$100</f>
        <v>2.2009345794392521E-3</v>
      </c>
      <c r="BM94" s="53">
        <f>'C-SSA database'!$K$143</f>
        <v>2.200934579439252E-2</v>
      </c>
      <c r="BN94" s="57">
        <f>'C-SSA database'!$K$57</f>
        <v>1863.5</v>
      </c>
      <c r="BO94" s="57">
        <f>'C-SSA database'!$K$103</f>
        <v>328.08</v>
      </c>
      <c r="BP94" s="57">
        <f>'C-SSA database'!$K$146</f>
        <v>3280.8</v>
      </c>
      <c r="BQ94" s="53">
        <f>'C-SSA database'!$K$60</f>
        <v>16.806999999999999</v>
      </c>
      <c r="BR94" s="53">
        <f>'C-SSA database'!$K$106</f>
        <v>26.26</v>
      </c>
      <c r="BS94" s="53">
        <f>'C-SSA database'!$K$149</f>
        <v>262.61</v>
      </c>
    </row>
    <row r="95" spans="1:71" x14ac:dyDescent="0.2">
      <c r="A95" s="32"/>
      <c r="B95" s="32"/>
      <c r="C95" s="32"/>
      <c r="D95" s="32"/>
      <c r="E95" s="32"/>
      <c r="F95" s="32"/>
      <c r="G95" s="32"/>
      <c r="H95" s="32"/>
      <c r="I95" s="32"/>
      <c r="J95" s="32"/>
      <c r="K95" s="32"/>
      <c r="L95" s="32"/>
      <c r="M95" s="32"/>
      <c r="N95" s="32"/>
      <c r="O95" s="32"/>
      <c r="P95" s="32"/>
      <c r="Q95" s="32"/>
      <c r="R95" s="50" t="e">
        <f t="shared" si="33"/>
        <v>#DIV/0!</v>
      </c>
      <c r="S95" s="50" t="e">
        <f t="shared" si="34"/>
        <v>#DIV/0!</v>
      </c>
      <c r="T95" s="50" t="e">
        <f t="shared" si="35"/>
        <v>#DIV/0!</v>
      </c>
      <c r="U95" s="32"/>
      <c r="V95" s="77" t="e">
        <f t="shared" si="36"/>
        <v>#DIV/0!</v>
      </c>
      <c r="W95" s="77" t="e">
        <f t="shared" si="37"/>
        <v>#DIV/0!</v>
      </c>
      <c r="X95" s="77" t="e">
        <f t="shared" si="38"/>
        <v>#DIV/0!</v>
      </c>
      <c r="Y95" s="77" t="e">
        <f t="shared" si="39"/>
        <v>#DIV/0!</v>
      </c>
      <c r="Z95" s="77" t="e">
        <f t="shared" si="40"/>
        <v>#DIV/0!</v>
      </c>
      <c r="AA95" s="77" t="e">
        <f t="shared" si="41"/>
        <v>#DIV/0!</v>
      </c>
      <c r="AB95" s="77" t="e">
        <f t="shared" si="42"/>
        <v>#DIV/0!</v>
      </c>
      <c r="AC95" s="77" t="e">
        <f t="shared" si="43"/>
        <v>#DIV/0!</v>
      </c>
      <c r="AD95" s="77" t="e">
        <f t="shared" si="44"/>
        <v>#DIV/0!</v>
      </c>
      <c r="AE95" s="77" t="e">
        <f t="shared" si="45"/>
        <v>#DIV/0!</v>
      </c>
      <c r="AF95" s="77" t="e">
        <f t="shared" si="46"/>
        <v>#DIV/0!</v>
      </c>
      <c r="AG95" s="77" t="e">
        <f t="shared" si="47"/>
        <v>#DIV/0!</v>
      </c>
      <c r="AH95" s="32"/>
      <c r="AI95" s="32"/>
      <c r="AJ95" s="52">
        <f>'C-SSA database'!$K$27</f>
        <v>143.80000000000001</v>
      </c>
      <c r="AK95" s="52">
        <f>'C-SSA database'!$K$73</f>
        <v>31.97</v>
      </c>
      <c r="AL95" s="52">
        <f>'C-SSA database'!$K$116</f>
        <v>319.67</v>
      </c>
      <c r="AM95" s="53">
        <f>'C-SSA database'!$K$30</f>
        <v>2.0735000000000001</v>
      </c>
      <c r="AN95" s="54">
        <f>'C-SSA database'!$K$76</f>
        <v>0.31040000000000001</v>
      </c>
      <c r="AO95" s="54">
        <f>'C-SSA database'!$K$119</f>
        <v>3.1040000000000001</v>
      </c>
      <c r="AP95" s="55">
        <f>'C-SSA database'!$K$33</f>
        <v>0.54279999999999995</v>
      </c>
      <c r="AQ95" s="52">
        <f>'C-SSA database'!$K$79</f>
        <v>2.0799999999999999E-2</v>
      </c>
      <c r="AR95" s="52">
        <f>'C-SSA database'!$K$122</f>
        <v>0.20799999999999999</v>
      </c>
      <c r="AS95" s="56">
        <f>'C-SSA database'!$K$36</f>
        <v>8.83</v>
      </c>
      <c r="AT95" s="56">
        <f>'C-SSA database'!$K$82</f>
        <v>1.17</v>
      </c>
      <c r="AU95" s="54">
        <f>'C-SSA database'!$K$125</f>
        <v>11.7</v>
      </c>
      <c r="AV95" s="55">
        <f>'C-SSA database'!$K$39</f>
        <v>2.5034770514603618E-2</v>
      </c>
      <c r="AW95" s="55">
        <f>'C-SSA database'!$K$85</f>
        <v>3.9E-2</v>
      </c>
      <c r="AX95" s="55">
        <f>'C-SSA database'!$K$128</f>
        <v>0.39</v>
      </c>
      <c r="AY95" s="53">
        <f>'C-SSA database'!$K$42</f>
        <v>6.6012000000000004</v>
      </c>
      <c r="AZ95" s="53">
        <f>'C-SSA database'!$K$88</f>
        <v>12.121</v>
      </c>
      <c r="BA95" s="53">
        <f>'C-SSA database'!$K$131</f>
        <v>121.212</v>
      </c>
      <c r="BB95" s="55">
        <f>'C-SSA database'!$K$45</f>
        <v>2.6029411764705887E-3</v>
      </c>
      <c r="BC95" s="55">
        <f>'C-SSA database'!$K$91</f>
        <v>2.2058823529411765E-4</v>
      </c>
      <c r="BD95" s="57">
        <f>'C-SSA database'!$K$134</f>
        <v>2.2058823529411769E-3</v>
      </c>
      <c r="BE95" s="53">
        <f>'C-SSA database'!$K$48</f>
        <v>35137</v>
      </c>
      <c r="BF95" s="54">
        <f>'C-SSA database'!$K$94</f>
        <v>7249</v>
      </c>
      <c r="BG95" s="53">
        <f>'C-SSA database'!$K$137</f>
        <v>72490</v>
      </c>
      <c r="BH95" s="57">
        <f>'C-SSA database'!$K$51</f>
        <v>2.1269999999999998</v>
      </c>
      <c r="BI95" s="55">
        <f>'C-SSA database'!$K$97</f>
        <v>6.2960000000000002E-2</v>
      </c>
      <c r="BJ95" s="57">
        <f>'C-SSA database'!$K$140</f>
        <v>0.62960000000000005</v>
      </c>
      <c r="BK95" s="53">
        <f>'C-SSA database'!$K$54</f>
        <v>2.4252336448598128E-3</v>
      </c>
      <c r="BL95" s="54">
        <f>'C-SSA database'!$K$100</f>
        <v>2.2009345794392521E-3</v>
      </c>
      <c r="BM95" s="53">
        <f>'C-SSA database'!$K$143</f>
        <v>2.200934579439252E-2</v>
      </c>
      <c r="BN95" s="57">
        <f>'C-SSA database'!$K$57</f>
        <v>1863.5</v>
      </c>
      <c r="BO95" s="57">
        <f>'C-SSA database'!$K$103</f>
        <v>328.08</v>
      </c>
      <c r="BP95" s="57">
        <f>'C-SSA database'!$K$146</f>
        <v>3280.8</v>
      </c>
      <c r="BQ95" s="53">
        <f>'C-SSA database'!$K$60</f>
        <v>16.806999999999999</v>
      </c>
      <c r="BR95" s="53">
        <f>'C-SSA database'!$K$106</f>
        <v>26.26</v>
      </c>
      <c r="BS95" s="53">
        <f>'C-SSA database'!$K$149</f>
        <v>262.61</v>
      </c>
    </row>
    <row r="96" spans="1:71" x14ac:dyDescent="0.2">
      <c r="A96" s="32"/>
      <c r="B96" s="32"/>
      <c r="C96" s="32"/>
      <c r="D96" s="32"/>
      <c r="E96" s="32"/>
      <c r="F96" s="32"/>
      <c r="G96" s="32"/>
      <c r="H96" s="32"/>
      <c r="I96" s="32"/>
      <c r="J96" s="32"/>
      <c r="K96" s="32"/>
      <c r="L96" s="32"/>
      <c r="M96" s="32"/>
      <c r="N96" s="32"/>
      <c r="O96" s="32"/>
      <c r="P96" s="32"/>
      <c r="Q96" s="32"/>
      <c r="R96" s="50" t="e">
        <f t="shared" si="33"/>
        <v>#DIV/0!</v>
      </c>
      <c r="S96" s="50" t="e">
        <f t="shared" si="34"/>
        <v>#DIV/0!</v>
      </c>
      <c r="T96" s="50" t="e">
        <f t="shared" si="35"/>
        <v>#DIV/0!</v>
      </c>
      <c r="U96" s="32"/>
      <c r="V96" s="77" t="e">
        <f t="shared" si="36"/>
        <v>#DIV/0!</v>
      </c>
      <c r="W96" s="77" t="e">
        <f t="shared" si="37"/>
        <v>#DIV/0!</v>
      </c>
      <c r="X96" s="77" t="e">
        <f t="shared" si="38"/>
        <v>#DIV/0!</v>
      </c>
      <c r="Y96" s="77" t="e">
        <f t="shared" si="39"/>
        <v>#DIV/0!</v>
      </c>
      <c r="Z96" s="77" t="e">
        <f t="shared" si="40"/>
        <v>#DIV/0!</v>
      </c>
      <c r="AA96" s="77" t="e">
        <f t="shared" si="41"/>
        <v>#DIV/0!</v>
      </c>
      <c r="AB96" s="77" t="e">
        <f t="shared" si="42"/>
        <v>#DIV/0!</v>
      </c>
      <c r="AC96" s="77" t="e">
        <f t="shared" si="43"/>
        <v>#DIV/0!</v>
      </c>
      <c r="AD96" s="77" t="e">
        <f t="shared" si="44"/>
        <v>#DIV/0!</v>
      </c>
      <c r="AE96" s="77" t="e">
        <f t="shared" si="45"/>
        <v>#DIV/0!</v>
      </c>
      <c r="AF96" s="77" t="e">
        <f t="shared" si="46"/>
        <v>#DIV/0!</v>
      </c>
      <c r="AG96" s="77" t="e">
        <f t="shared" si="47"/>
        <v>#DIV/0!</v>
      </c>
      <c r="AH96" s="32"/>
      <c r="AI96" s="32"/>
      <c r="AJ96" s="52">
        <f>'C-SSA database'!$K$27</f>
        <v>143.80000000000001</v>
      </c>
      <c r="AK96" s="52">
        <f>'C-SSA database'!$K$73</f>
        <v>31.97</v>
      </c>
      <c r="AL96" s="52">
        <f>'C-SSA database'!$K$116</f>
        <v>319.67</v>
      </c>
      <c r="AM96" s="53">
        <f>'C-SSA database'!$K$30</f>
        <v>2.0735000000000001</v>
      </c>
      <c r="AN96" s="54">
        <f>'C-SSA database'!$K$76</f>
        <v>0.31040000000000001</v>
      </c>
      <c r="AO96" s="54">
        <f>'C-SSA database'!$K$119</f>
        <v>3.1040000000000001</v>
      </c>
      <c r="AP96" s="55">
        <f>'C-SSA database'!$K$33</f>
        <v>0.54279999999999995</v>
      </c>
      <c r="AQ96" s="52">
        <f>'C-SSA database'!$K$79</f>
        <v>2.0799999999999999E-2</v>
      </c>
      <c r="AR96" s="52">
        <f>'C-SSA database'!$K$122</f>
        <v>0.20799999999999999</v>
      </c>
      <c r="AS96" s="56">
        <f>'C-SSA database'!$K$36</f>
        <v>8.83</v>
      </c>
      <c r="AT96" s="56">
        <f>'C-SSA database'!$K$82</f>
        <v>1.17</v>
      </c>
      <c r="AU96" s="54">
        <f>'C-SSA database'!$K$125</f>
        <v>11.7</v>
      </c>
      <c r="AV96" s="55">
        <f>'C-SSA database'!$K$39</f>
        <v>2.5034770514603618E-2</v>
      </c>
      <c r="AW96" s="55">
        <f>'C-SSA database'!$K$85</f>
        <v>3.9E-2</v>
      </c>
      <c r="AX96" s="55">
        <f>'C-SSA database'!$K$128</f>
        <v>0.39</v>
      </c>
      <c r="AY96" s="53">
        <f>'C-SSA database'!$K$42</f>
        <v>6.6012000000000004</v>
      </c>
      <c r="AZ96" s="53">
        <f>'C-SSA database'!$K$88</f>
        <v>12.121</v>
      </c>
      <c r="BA96" s="53">
        <f>'C-SSA database'!$K$131</f>
        <v>121.212</v>
      </c>
      <c r="BB96" s="55">
        <f>'C-SSA database'!$K$45</f>
        <v>2.6029411764705887E-3</v>
      </c>
      <c r="BC96" s="55">
        <f>'C-SSA database'!$K$91</f>
        <v>2.2058823529411765E-4</v>
      </c>
      <c r="BD96" s="57">
        <f>'C-SSA database'!$K$134</f>
        <v>2.2058823529411769E-3</v>
      </c>
      <c r="BE96" s="53">
        <f>'C-SSA database'!$K$48</f>
        <v>35137</v>
      </c>
      <c r="BF96" s="54">
        <f>'C-SSA database'!$K$94</f>
        <v>7249</v>
      </c>
      <c r="BG96" s="53">
        <f>'C-SSA database'!$K$137</f>
        <v>72490</v>
      </c>
      <c r="BH96" s="57">
        <f>'C-SSA database'!$K$51</f>
        <v>2.1269999999999998</v>
      </c>
      <c r="BI96" s="55">
        <f>'C-SSA database'!$K$97</f>
        <v>6.2960000000000002E-2</v>
      </c>
      <c r="BJ96" s="57">
        <f>'C-SSA database'!$K$140</f>
        <v>0.62960000000000005</v>
      </c>
      <c r="BK96" s="53">
        <f>'C-SSA database'!$K$54</f>
        <v>2.4252336448598128E-3</v>
      </c>
      <c r="BL96" s="54">
        <f>'C-SSA database'!$K$100</f>
        <v>2.2009345794392521E-3</v>
      </c>
      <c r="BM96" s="53">
        <f>'C-SSA database'!$K$143</f>
        <v>2.200934579439252E-2</v>
      </c>
      <c r="BN96" s="57">
        <f>'C-SSA database'!$K$57</f>
        <v>1863.5</v>
      </c>
      <c r="BO96" s="57">
        <f>'C-SSA database'!$K$103</f>
        <v>328.08</v>
      </c>
      <c r="BP96" s="57">
        <f>'C-SSA database'!$K$146</f>
        <v>3280.8</v>
      </c>
      <c r="BQ96" s="53">
        <f>'C-SSA database'!$K$60</f>
        <v>16.806999999999999</v>
      </c>
      <c r="BR96" s="53">
        <f>'C-SSA database'!$K$106</f>
        <v>26.26</v>
      </c>
      <c r="BS96" s="53">
        <f>'C-SSA database'!$K$149</f>
        <v>262.61</v>
      </c>
    </row>
    <row r="97" spans="1:71" x14ac:dyDescent="0.2">
      <c r="A97" s="32"/>
      <c r="B97" s="32"/>
      <c r="C97" s="32"/>
      <c r="D97" s="32"/>
      <c r="E97" s="32"/>
      <c r="F97" s="32"/>
      <c r="G97" s="32"/>
      <c r="H97" s="32"/>
      <c r="I97" s="32"/>
      <c r="J97" s="32"/>
      <c r="K97" s="32"/>
      <c r="L97" s="32"/>
      <c r="M97" s="32"/>
      <c r="N97" s="32"/>
      <c r="O97" s="32"/>
      <c r="P97" s="32"/>
      <c r="Q97" s="32"/>
      <c r="R97" s="50" t="e">
        <f t="shared" si="33"/>
        <v>#DIV/0!</v>
      </c>
      <c r="S97" s="50" t="e">
        <f t="shared" si="34"/>
        <v>#DIV/0!</v>
      </c>
      <c r="T97" s="50" t="e">
        <f t="shared" si="35"/>
        <v>#DIV/0!</v>
      </c>
      <c r="U97" s="32"/>
      <c r="V97" s="77" t="e">
        <f t="shared" si="36"/>
        <v>#DIV/0!</v>
      </c>
      <c r="W97" s="77" t="e">
        <f t="shared" si="37"/>
        <v>#DIV/0!</v>
      </c>
      <c r="X97" s="77" t="e">
        <f t="shared" si="38"/>
        <v>#DIV/0!</v>
      </c>
      <c r="Y97" s="77" t="e">
        <f t="shared" si="39"/>
        <v>#DIV/0!</v>
      </c>
      <c r="Z97" s="77" t="e">
        <f t="shared" si="40"/>
        <v>#DIV/0!</v>
      </c>
      <c r="AA97" s="77" t="e">
        <f t="shared" si="41"/>
        <v>#DIV/0!</v>
      </c>
      <c r="AB97" s="77" t="e">
        <f t="shared" si="42"/>
        <v>#DIV/0!</v>
      </c>
      <c r="AC97" s="77" t="e">
        <f t="shared" si="43"/>
        <v>#DIV/0!</v>
      </c>
      <c r="AD97" s="77" t="e">
        <f t="shared" si="44"/>
        <v>#DIV/0!</v>
      </c>
      <c r="AE97" s="77" t="e">
        <f t="shared" si="45"/>
        <v>#DIV/0!</v>
      </c>
      <c r="AF97" s="77" t="e">
        <f t="shared" si="46"/>
        <v>#DIV/0!</v>
      </c>
      <c r="AG97" s="77" t="e">
        <f t="shared" si="47"/>
        <v>#DIV/0!</v>
      </c>
      <c r="AH97" s="32"/>
      <c r="AI97" s="32"/>
      <c r="AJ97" s="52">
        <f>'C-SSA database'!$K$27</f>
        <v>143.80000000000001</v>
      </c>
      <c r="AK97" s="52">
        <f>'C-SSA database'!$K$73</f>
        <v>31.97</v>
      </c>
      <c r="AL97" s="52">
        <f>'C-SSA database'!$K$116</f>
        <v>319.67</v>
      </c>
      <c r="AM97" s="53">
        <f>'C-SSA database'!$K$30</f>
        <v>2.0735000000000001</v>
      </c>
      <c r="AN97" s="54">
        <f>'C-SSA database'!$K$76</f>
        <v>0.31040000000000001</v>
      </c>
      <c r="AO97" s="54">
        <f>'C-SSA database'!$K$119</f>
        <v>3.1040000000000001</v>
      </c>
      <c r="AP97" s="55">
        <f>'C-SSA database'!$K$33</f>
        <v>0.54279999999999995</v>
      </c>
      <c r="AQ97" s="52">
        <f>'C-SSA database'!$K$79</f>
        <v>2.0799999999999999E-2</v>
      </c>
      <c r="AR97" s="52">
        <f>'C-SSA database'!$K$122</f>
        <v>0.20799999999999999</v>
      </c>
      <c r="AS97" s="56">
        <f>'C-SSA database'!$K$36</f>
        <v>8.83</v>
      </c>
      <c r="AT97" s="56">
        <f>'C-SSA database'!$K$82</f>
        <v>1.17</v>
      </c>
      <c r="AU97" s="54">
        <f>'C-SSA database'!$K$125</f>
        <v>11.7</v>
      </c>
      <c r="AV97" s="55">
        <f>'C-SSA database'!$K$39</f>
        <v>2.5034770514603618E-2</v>
      </c>
      <c r="AW97" s="55">
        <f>'C-SSA database'!$K$85</f>
        <v>3.9E-2</v>
      </c>
      <c r="AX97" s="55">
        <f>'C-SSA database'!$K$128</f>
        <v>0.39</v>
      </c>
      <c r="AY97" s="53">
        <f>'C-SSA database'!$K$42</f>
        <v>6.6012000000000004</v>
      </c>
      <c r="AZ97" s="53">
        <f>'C-SSA database'!$K$88</f>
        <v>12.121</v>
      </c>
      <c r="BA97" s="53">
        <f>'C-SSA database'!$K$131</f>
        <v>121.212</v>
      </c>
      <c r="BB97" s="55">
        <f>'C-SSA database'!$K$45</f>
        <v>2.6029411764705887E-3</v>
      </c>
      <c r="BC97" s="55">
        <f>'C-SSA database'!$K$91</f>
        <v>2.2058823529411765E-4</v>
      </c>
      <c r="BD97" s="57">
        <f>'C-SSA database'!$K$134</f>
        <v>2.2058823529411769E-3</v>
      </c>
      <c r="BE97" s="53">
        <f>'C-SSA database'!$K$48</f>
        <v>35137</v>
      </c>
      <c r="BF97" s="54">
        <f>'C-SSA database'!$K$94</f>
        <v>7249</v>
      </c>
      <c r="BG97" s="53">
        <f>'C-SSA database'!$K$137</f>
        <v>72490</v>
      </c>
      <c r="BH97" s="57">
        <f>'C-SSA database'!$K$51</f>
        <v>2.1269999999999998</v>
      </c>
      <c r="BI97" s="55">
        <f>'C-SSA database'!$K$97</f>
        <v>6.2960000000000002E-2</v>
      </c>
      <c r="BJ97" s="57">
        <f>'C-SSA database'!$K$140</f>
        <v>0.62960000000000005</v>
      </c>
      <c r="BK97" s="53">
        <f>'C-SSA database'!$K$54</f>
        <v>2.4252336448598128E-3</v>
      </c>
      <c r="BL97" s="54">
        <f>'C-SSA database'!$K$100</f>
        <v>2.2009345794392521E-3</v>
      </c>
      <c r="BM97" s="53">
        <f>'C-SSA database'!$K$143</f>
        <v>2.200934579439252E-2</v>
      </c>
      <c r="BN97" s="57">
        <f>'C-SSA database'!$K$57</f>
        <v>1863.5</v>
      </c>
      <c r="BO97" s="57">
        <f>'C-SSA database'!$K$103</f>
        <v>328.08</v>
      </c>
      <c r="BP97" s="57">
        <f>'C-SSA database'!$K$146</f>
        <v>3280.8</v>
      </c>
      <c r="BQ97" s="53">
        <f>'C-SSA database'!$K$60</f>
        <v>16.806999999999999</v>
      </c>
      <c r="BR97" s="53">
        <f>'C-SSA database'!$K$106</f>
        <v>26.26</v>
      </c>
      <c r="BS97" s="53">
        <f>'C-SSA database'!$K$149</f>
        <v>262.61</v>
      </c>
    </row>
    <row r="98" spans="1:71" x14ac:dyDescent="0.2">
      <c r="A98" s="32"/>
      <c r="B98" s="32"/>
      <c r="C98" s="32"/>
      <c r="D98" s="32"/>
      <c r="E98" s="32"/>
      <c r="F98" s="32"/>
      <c r="G98" s="32"/>
      <c r="H98" s="32"/>
      <c r="I98" s="32"/>
      <c r="J98" s="32"/>
      <c r="K98" s="32"/>
      <c r="L98" s="32"/>
      <c r="M98" s="32"/>
      <c r="N98" s="32"/>
      <c r="O98" s="32"/>
      <c r="P98" s="32"/>
      <c r="Q98" s="32"/>
      <c r="R98" s="50" t="e">
        <f t="shared" si="33"/>
        <v>#DIV/0!</v>
      </c>
      <c r="S98" s="50" t="e">
        <f t="shared" si="34"/>
        <v>#DIV/0!</v>
      </c>
      <c r="T98" s="50" t="e">
        <f t="shared" si="35"/>
        <v>#DIV/0!</v>
      </c>
      <c r="U98" s="32"/>
      <c r="V98" s="77" t="e">
        <f t="shared" si="36"/>
        <v>#DIV/0!</v>
      </c>
      <c r="W98" s="77" t="e">
        <f t="shared" si="37"/>
        <v>#DIV/0!</v>
      </c>
      <c r="X98" s="77" t="e">
        <f t="shared" si="38"/>
        <v>#DIV/0!</v>
      </c>
      <c r="Y98" s="77" t="e">
        <f t="shared" si="39"/>
        <v>#DIV/0!</v>
      </c>
      <c r="Z98" s="77" t="e">
        <f t="shared" si="40"/>
        <v>#DIV/0!</v>
      </c>
      <c r="AA98" s="77" t="e">
        <f t="shared" si="41"/>
        <v>#DIV/0!</v>
      </c>
      <c r="AB98" s="77" t="e">
        <f t="shared" si="42"/>
        <v>#DIV/0!</v>
      </c>
      <c r="AC98" s="77" t="e">
        <f t="shared" si="43"/>
        <v>#DIV/0!</v>
      </c>
      <c r="AD98" s="77" t="e">
        <f t="shared" si="44"/>
        <v>#DIV/0!</v>
      </c>
      <c r="AE98" s="77" t="e">
        <f t="shared" si="45"/>
        <v>#DIV/0!</v>
      </c>
      <c r="AF98" s="77" t="e">
        <f t="shared" si="46"/>
        <v>#DIV/0!</v>
      </c>
      <c r="AG98" s="77" t="e">
        <f t="shared" si="47"/>
        <v>#DIV/0!</v>
      </c>
      <c r="AH98" s="32"/>
      <c r="AI98" s="32"/>
      <c r="AJ98" s="52">
        <f>'C-SSA database'!$K$27</f>
        <v>143.80000000000001</v>
      </c>
      <c r="AK98" s="52">
        <f>'C-SSA database'!$K$73</f>
        <v>31.97</v>
      </c>
      <c r="AL98" s="52">
        <f>'C-SSA database'!$K$116</f>
        <v>319.67</v>
      </c>
      <c r="AM98" s="53">
        <f>'C-SSA database'!$K$30</f>
        <v>2.0735000000000001</v>
      </c>
      <c r="AN98" s="54">
        <f>'C-SSA database'!$K$76</f>
        <v>0.31040000000000001</v>
      </c>
      <c r="AO98" s="54">
        <f>'C-SSA database'!$K$119</f>
        <v>3.1040000000000001</v>
      </c>
      <c r="AP98" s="55">
        <f>'C-SSA database'!$K$33</f>
        <v>0.54279999999999995</v>
      </c>
      <c r="AQ98" s="52">
        <f>'C-SSA database'!$K$79</f>
        <v>2.0799999999999999E-2</v>
      </c>
      <c r="AR98" s="52">
        <f>'C-SSA database'!$K$122</f>
        <v>0.20799999999999999</v>
      </c>
      <c r="AS98" s="56">
        <f>'C-SSA database'!$K$36</f>
        <v>8.83</v>
      </c>
      <c r="AT98" s="56">
        <f>'C-SSA database'!$K$82</f>
        <v>1.17</v>
      </c>
      <c r="AU98" s="54">
        <f>'C-SSA database'!$K$125</f>
        <v>11.7</v>
      </c>
      <c r="AV98" s="55">
        <f>'C-SSA database'!$K$39</f>
        <v>2.5034770514603618E-2</v>
      </c>
      <c r="AW98" s="55">
        <f>'C-SSA database'!$K$85</f>
        <v>3.9E-2</v>
      </c>
      <c r="AX98" s="55">
        <f>'C-SSA database'!$K$128</f>
        <v>0.39</v>
      </c>
      <c r="AY98" s="53">
        <f>'C-SSA database'!$K$42</f>
        <v>6.6012000000000004</v>
      </c>
      <c r="AZ98" s="53">
        <f>'C-SSA database'!$K$88</f>
        <v>12.121</v>
      </c>
      <c r="BA98" s="53">
        <f>'C-SSA database'!$K$131</f>
        <v>121.212</v>
      </c>
      <c r="BB98" s="55">
        <f>'C-SSA database'!$K$45</f>
        <v>2.6029411764705887E-3</v>
      </c>
      <c r="BC98" s="55">
        <f>'C-SSA database'!$K$91</f>
        <v>2.2058823529411765E-4</v>
      </c>
      <c r="BD98" s="57">
        <f>'C-SSA database'!$K$134</f>
        <v>2.2058823529411769E-3</v>
      </c>
      <c r="BE98" s="53">
        <f>'C-SSA database'!$K$48</f>
        <v>35137</v>
      </c>
      <c r="BF98" s="54">
        <f>'C-SSA database'!$K$94</f>
        <v>7249</v>
      </c>
      <c r="BG98" s="53">
        <f>'C-SSA database'!$K$137</f>
        <v>72490</v>
      </c>
      <c r="BH98" s="57">
        <f>'C-SSA database'!$K$51</f>
        <v>2.1269999999999998</v>
      </c>
      <c r="BI98" s="55">
        <f>'C-SSA database'!$K$97</f>
        <v>6.2960000000000002E-2</v>
      </c>
      <c r="BJ98" s="57">
        <f>'C-SSA database'!$K$140</f>
        <v>0.62960000000000005</v>
      </c>
      <c r="BK98" s="53">
        <f>'C-SSA database'!$K$54</f>
        <v>2.4252336448598128E-3</v>
      </c>
      <c r="BL98" s="54">
        <f>'C-SSA database'!$K$100</f>
        <v>2.2009345794392521E-3</v>
      </c>
      <c r="BM98" s="53">
        <f>'C-SSA database'!$K$143</f>
        <v>2.200934579439252E-2</v>
      </c>
      <c r="BN98" s="57">
        <f>'C-SSA database'!$K$57</f>
        <v>1863.5</v>
      </c>
      <c r="BO98" s="57">
        <f>'C-SSA database'!$K$103</f>
        <v>328.08</v>
      </c>
      <c r="BP98" s="57">
        <f>'C-SSA database'!$K$146</f>
        <v>3280.8</v>
      </c>
      <c r="BQ98" s="53">
        <f>'C-SSA database'!$K$60</f>
        <v>16.806999999999999</v>
      </c>
      <c r="BR98" s="53">
        <f>'C-SSA database'!$K$106</f>
        <v>26.26</v>
      </c>
      <c r="BS98" s="53">
        <f>'C-SSA database'!$K$149</f>
        <v>262.61</v>
      </c>
    </row>
    <row r="99" spans="1:71" x14ac:dyDescent="0.2">
      <c r="A99" s="32"/>
      <c r="B99" s="32"/>
      <c r="C99" s="32"/>
      <c r="D99" s="32"/>
      <c r="E99" s="32"/>
      <c r="F99" s="32"/>
      <c r="G99" s="32"/>
      <c r="H99" s="32"/>
      <c r="I99" s="32"/>
      <c r="J99" s="32"/>
      <c r="K99" s="32"/>
      <c r="L99" s="32"/>
      <c r="M99" s="32"/>
      <c r="N99" s="32"/>
      <c r="O99" s="32"/>
      <c r="P99" s="32"/>
      <c r="Q99" s="32"/>
      <c r="R99" s="50" t="e">
        <f t="shared" si="33"/>
        <v>#DIV/0!</v>
      </c>
      <c r="S99" s="50" t="e">
        <f t="shared" si="34"/>
        <v>#DIV/0!</v>
      </c>
      <c r="T99" s="50" t="e">
        <f t="shared" si="35"/>
        <v>#DIV/0!</v>
      </c>
      <c r="U99" s="32"/>
      <c r="V99" s="77" t="e">
        <f t="shared" si="36"/>
        <v>#DIV/0!</v>
      </c>
      <c r="W99" s="77" t="e">
        <f t="shared" si="37"/>
        <v>#DIV/0!</v>
      </c>
      <c r="X99" s="77" t="e">
        <f t="shared" si="38"/>
        <v>#DIV/0!</v>
      </c>
      <c r="Y99" s="77" t="e">
        <f t="shared" si="39"/>
        <v>#DIV/0!</v>
      </c>
      <c r="Z99" s="77" t="e">
        <f t="shared" si="40"/>
        <v>#DIV/0!</v>
      </c>
      <c r="AA99" s="77" t="e">
        <f t="shared" si="41"/>
        <v>#DIV/0!</v>
      </c>
      <c r="AB99" s="77" t="e">
        <f t="shared" si="42"/>
        <v>#DIV/0!</v>
      </c>
      <c r="AC99" s="77" t="e">
        <f t="shared" si="43"/>
        <v>#DIV/0!</v>
      </c>
      <c r="AD99" s="77" t="e">
        <f t="shared" si="44"/>
        <v>#DIV/0!</v>
      </c>
      <c r="AE99" s="77" t="e">
        <f t="shared" si="45"/>
        <v>#DIV/0!</v>
      </c>
      <c r="AF99" s="77" t="e">
        <f t="shared" si="46"/>
        <v>#DIV/0!</v>
      </c>
      <c r="AG99" s="77" t="e">
        <f t="shared" si="47"/>
        <v>#DIV/0!</v>
      </c>
      <c r="AH99" s="32"/>
      <c r="AI99" s="32"/>
      <c r="AJ99" s="52">
        <f>'C-SSA database'!$K$27</f>
        <v>143.80000000000001</v>
      </c>
      <c r="AK99" s="52">
        <f>'C-SSA database'!$K$73</f>
        <v>31.97</v>
      </c>
      <c r="AL99" s="52">
        <f>'C-SSA database'!$K$116</f>
        <v>319.67</v>
      </c>
      <c r="AM99" s="53">
        <f>'C-SSA database'!$K$30</f>
        <v>2.0735000000000001</v>
      </c>
      <c r="AN99" s="54">
        <f>'C-SSA database'!$K$76</f>
        <v>0.31040000000000001</v>
      </c>
      <c r="AO99" s="54">
        <f>'C-SSA database'!$K$119</f>
        <v>3.1040000000000001</v>
      </c>
      <c r="AP99" s="55">
        <f>'C-SSA database'!$K$33</f>
        <v>0.54279999999999995</v>
      </c>
      <c r="AQ99" s="52">
        <f>'C-SSA database'!$K$79</f>
        <v>2.0799999999999999E-2</v>
      </c>
      <c r="AR99" s="52">
        <f>'C-SSA database'!$K$122</f>
        <v>0.20799999999999999</v>
      </c>
      <c r="AS99" s="56">
        <f>'C-SSA database'!$K$36</f>
        <v>8.83</v>
      </c>
      <c r="AT99" s="56">
        <f>'C-SSA database'!$K$82</f>
        <v>1.17</v>
      </c>
      <c r="AU99" s="54">
        <f>'C-SSA database'!$K$125</f>
        <v>11.7</v>
      </c>
      <c r="AV99" s="55">
        <f>'C-SSA database'!$K$39</f>
        <v>2.5034770514603618E-2</v>
      </c>
      <c r="AW99" s="55">
        <f>'C-SSA database'!$K$85</f>
        <v>3.9E-2</v>
      </c>
      <c r="AX99" s="55">
        <f>'C-SSA database'!$K$128</f>
        <v>0.39</v>
      </c>
      <c r="AY99" s="53">
        <f>'C-SSA database'!$K$42</f>
        <v>6.6012000000000004</v>
      </c>
      <c r="AZ99" s="53">
        <f>'C-SSA database'!$K$88</f>
        <v>12.121</v>
      </c>
      <c r="BA99" s="53">
        <f>'C-SSA database'!$K$131</f>
        <v>121.212</v>
      </c>
      <c r="BB99" s="55">
        <f>'C-SSA database'!$K$45</f>
        <v>2.6029411764705887E-3</v>
      </c>
      <c r="BC99" s="55">
        <f>'C-SSA database'!$K$91</f>
        <v>2.2058823529411765E-4</v>
      </c>
      <c r="BD99" s="57">
        <f>'C-SSA database'!$K$134</f>
        <v>2.2058823529411769E-3</v>
      </c>
      <c r="BE99" s="53">
        <f>'C-SSA database'!$K$48</f>
        <v>35137</v>
      </c>
      <c r="BF99" s="54">
        <f>'C-SSA database'!$K$94</f>
        <v>7249</v>
      </c>
      <c r="BG99" s="53">
        <f>'C-SSA database'!$K$137</f>
        <v>72490</v>
      </c>
      <c r="BH99" s="57">
        <f>'C-SSA database'!$K$51</f>
        <v>2.1269999999999998</v>
      </c>
      <c r="BI99" s="55">
        <f>'C-SSA database'!$K$97</f>
        <v>6.2960000000000002E-2</v>
      </c>
      <c r="BJ99" s="57">
        <f>'C-SSA database'!$K$140</f>
        <v>0.62960000000000005</v>
      </c>
      <c r="BK99" s="53">
        <f>'C-SSA database'!$K$54</f>
        <v>2.4252336448598128E-3</v>
      </c>
      <c r="BL99" s="54">
        <f>'C-SSA database'!$K$100</f>
        <v>2.2009345794392521E-3</v>
      </c>
      <c r="BM99" s="53">
        <f>'C-SSA database'!$K$143</f>
        <v>2.200934579439252E-2</v>
      </c>
      <c r="BN99" s="57">
        <f>'C-SSA database'!$K$57</f>
        <v>1863.5</v>
      </c>
      <c r="BO99" s="57">
        <f>'C-SSA database'!$K$103</f>
        <v>328.08</v>
      </c>
      <c r="BP99" s="57">
        <f>'C-SSA database'!$K$146</f>
        <v>3280.8</v>
      </c>
      <c r="BQ99" s="53">
        <f>'C-SSA database'!$K$60</f>
        <v>16.806999999999999</v>
      </c>
      <c r="BR99" s="53">
        <f>'C-SSA database'!$K$106</f>
        <v>26.26</v>
      </c>
      <c r="BS99" s="53">
        <f>'C-SSA database'!$K$149</f>
        <v>262.61</v>
      </c>
    </row>
    <row r="100" spans="1:71" x14ac:dyDescent="0.2">
      <c r="A100" s="32"/>
      <c r="B100" s="32"/>
      <c r="C100" s="32"/>
      <c r="D100" s="32"/>
      <c r="E100" s="32"/>
      <c r="F100" s="32"/>
      <c r="G100" s="32"/>
      <c r="H100" s="32"/>
      <c r="I100" s="32"/>
      <c r="J100" s="32"/>
      <c r="K100" s="32"/>
      <c r="L100" s="32"/>
      <c r="M100" s="32"/>
      <c r="N100" s="32"/>
      <c r="O100" s="32"/>
      <c r="P100" s="32"/>
      <c r="Q100" s="32"/>
      <c r="R100" s="50" t="e">
        <f t="shared" si="33"/>
        <v>#DIV/0!</v>
      </c>
      <c r="S100" s="50" t="e">
        <f t="shared" si="34"/>
        <v>#DIV/0!</v>
      </c>
      <c r="T100" s="50" t="e">
        <f t="shared" si="35"/>
        <v>#DIV/0!</v>
      </c>
      <c r="U100" s="32"/>
      <c r="V100" s="77" t="e">
        <f t="shared" si="36"/>
        <v>#DIV/0!</v>
      </c>
      <c r="W100" s="77" t="e">
        <f t="shared" si="37"/>
        <v>#DIV/0!</v>
      </c>
      <c r="X100" s="77" t="e">
        <f t="shared" si="38"/>
        <v>#DIV/0!</v>
      </c>
      <c r="Y100" s="77" t="e">
        <f t="shared" si="39"/>
        <v>#DIV/0!</v>
      </c>
      <c r="Z100" s="77" t="e">
        <f t="shared" si="40"/>
        <v>#DIV/0!</v>
      </c>
      <c r="AA100" s="77" t="e">
        <f t="shared" si="41"/>
        <v>#DIV/0!</v>
      </c>
      <c r="AB100" s="77" t="e">
        <f t="shared" si="42"/>
        <v>#DIV/0!</v>
      </c>
      <c r="AC100" s="77" t="e">
        <f t="shared" si="43"/>
        <v>#DIV/0!</v>
      </c>
      <c r="AD100" s="77" t="e">
        <f t="shared" si="44"/>
        <v>#DIV/0!</v>
      </c>
      <c r="AE100" s="77" t="e">
        <f t="shared" si="45"/>
        <v>#DIV/0!</v>
      </c>
      <c r="AF100" s="77" t="e">
        <f t="shared" si="46"/>
        <v>#DIV/0!</v>
      </c>
      <c r="AG100" s="77" t="e">
        <f t="shared" si="47"/>
        <v>#DIV/0!</v>
      </c>
      <c r="AH100" s="32"/>
      <c r="AI100" s="32"/>
      <c r="AJ100" s="52">
        <f>'C-SSA database'!$K$27</f>
        <v>143.80000000000001</v>
      </c>
      <c r="AK100" s="52">
        <f>'C-SSA database'!$K$73</f>
        <v>31.97</v>
      </c>
      <c r="AL100" s="52">
        <f>'C-SSA database'!$K$116</f>
        <v>319.67</v>
      </c>
      <c r="AM100" s="53">
        <f>'C-SSA database'!$K$30</f>
        <v>2.0735000000000001</v>
      </c>
      <c r="AN100" s="54">
        <f>'C-SSA database'!$K$76</f>
        <v>0.31040000000000001</v>
      </c>
      <c r="AO100" s="54">
        <f>'C-SSA database'!$K$119</f>
        <v>3.1040000000000001</v>
      </c>
      <c r="AP100" s="55">
        <f>'C-SSA database'!$K$33</f>
        <v>0.54279999999999995</v>
      </c>
      <c r="AQ100" s="52">
        <f>'C-SSA database'!$K$79</f>
        <v>2.0799999999999999E-2</v>
      </c>
      <c r="AR100" s="52">
        <f>'C-SSA database'!$K$122</f>
        <v>0.20799999999999999</v>
      </c>
      <c r="AS100" s="56">
        <f>'C-SSA database'!$K$36</f>
        <v>8.83</v>
      </c>
      <c r="AT100" s="56">
        <f>'C-SSA database'!$K$82</f>
        <v>1.17</v>
      </c>
      <c r="AU100" s="54">
        <f>'C-SSA database'!$K$125</f>
        <v>11.7</v>
      </c>
      <c r="AV100" s="55">
        <f>'C-SSA database'!$K$39</f>
        <v>2.5034770514603618E-2</v>
      </c>
      <c r="AW100" s="55">
        <f>'C-SSA database'!$K$85</f>
        <v>3.9E-2</v>
      </c>
      <c r="AX100" s="55">
        <f>'C-SSA database'!$K$128</f>
        <v>0.39</v>
      </c>
      <c r="AY100" s="53">
        <f>'C-SSA database'!$K$42</f>
        <v>6.6012000000000004</v>
      </c>
      <c r="AZ100" s="53">
        <f>'C-SSA database'!$K$88</f>
        <v>12.121</v>
      </c>
      <c r="BA100" s="53">
        <f>'C-SSA database'!$K$131</f>
        <v>121.212</v>
      </c>
      <c r="BB100" s="55">
        <f>'C-SSA database'!$K$45</f>
        <v>2.6029411764705887E-3</v>
      </c>
      <c r="BC100" s="55">
        <f>'C-SSA database'!$K$91</f>
        <v>2.2058823529411765E-4</v>
      </c>
      <c r="BD100" s="57">
        <f>'C-SSA database'!$K$134</f>
        <v>2.2058823529411769E-3</v>
      </c>
      <c r="BE100" s="53">
        <f>'C-SSA database'!$K$48</f>
        <v>35137</v>
      </c>
      <c r="BF100" s="54">
        <f>'C-SSA database'!$K$94</f>
        <v>7249</v>
      </c>
      <c r="BG100" s="53">
        <f>'C-SSA database'!$K$137</f>
        <v>72490</v>
      </c>
      <c r="BH100" s="57">
        <f>'C-SSA database'!$K$51</f>
        <v>2.1269999999999998</v>
      </c>
      <c r="BI100" s="55">
        <f>'C-SSA database'!$K$97</f>
        <v>6.2960000000000002E-2</v>
      </c>
      <c r="BJ100" s="57">
        <f>'C-SSA database'!$K$140</f>
        <v>0.62960000000000005</v>
      </c>
      <c r="BK100" s="53">
        <f>'C-SSA database'!$K$54</f>
        <v>2.4252336448598128E-3</v>
      </c>
      <c r="BL100" s="54">
        <f>'C-SSA database'!$K$100</f>
        <v>2.2009345794392521E-3</v>
      </c>
      <c r="BM100" s="53">
        <f>'C-SSA database'!$K$143</f>
        <v>2.200934579439252E-2</v>
      </c>
      <c r="BN100" s="57">
        <f>'C-SSA database'!$K$57</f>
        <v>1863.5</v>
      </c>
      <c r="BO100" s="57">
        <f>'C-SSA database'!$K$103</f>
        <v>328.08</v>
      </c>
      <c r="BP100" s="57">
        <f>'C-SSA database'!$K$146</f>
        <v>3280.8</v>
      </c>
      <c r="BQ100" s="53">
        <f>'C-SSA database'!$K$60</f>
        <v>16.806999999999999</v>
      </c>
      <c r="BR100" s="53">
        <f>'C-SSA database'!$K$106</f>
        <v>26.26</v>
      </c>
      <c r="BS100" s="53">
        <f>'C-SSA database'!$K$149</f>
        <v>262.61</v>
      </c>
    </row>
    <row r="101" spans="1:71" x14ac:dyDescent="0.2">
      <c r="A101" s="32"/>
      <c r="B101" s="32"/>
      <c r="C101" s="32"/>
      <c r="D101" s="32"/>
      <c r="E101" s="32"/>
      <c r="F101" s="32"/>
      <c r="G101" s="32"/>
      <c r="H101" s="32"/>
      <c r="I101" s="32"/>
      <c r="J101" s="32"/>
      <c r="K101" s="32"/>
      <c r="L101" s="32"/>
      <c r="M101" s="32"/>
      <c r="N101" s="32"/>
      <c r="O101" s="32"/>
      <c r="P101" s="32"/>
      <c r="Q101" s="32"/>
      <c r="R101" s="50" t="e">
        <f t="shared" si="33"/>
        <v>#DIV/0!</v>
      </c>
      <c r="S101" s="50" t="e">
        <f t="shared" si="34"/>
        <v>#DIV/0!</v>
      </c>
      <c r="T101" s="50" t="e">
        <f t="shared" si="35"/>
        <v>#DIV/0!</v>
      </c>
      <c r="U101" s="32"/>
      <c r="V101" s="77" t="e">
        <f t="shared" si="36"/>
        <v>#DIV/0!</v>
      </c>
      <c r="W101" s="77" t="e">
        <f t="shared" si="37"/>
        <v>#DIV/0!</v>
      </c>
      <c r="X101" s="77" t="e">
        <f t="shared" si="38"/>
        <v>#DIV/0!</v>
      </c>
      <c r="Y101" s="77" t="e">
        <f t="shared" si="39"/>
        <v>#DIV/0!</v>
      </c>
      <c r="Z101" s="77" t="e">
        <f t="shared" si="40"/>
        <v>#DIV/0!</v>
      </c>
      <c r="AA101" s="77" t="e">
        <f t="shared" si="41"/>
        <v>#DIV/0!</v>
      </c>
      <c r="AB101" s="77" t="e">
        <f t="shared" si="42"/>
        <v>#DIV/0!</v>
      </c>
      <c r="AC101" s="77" t="e">
        <f t="shared" si="43"/>
        <v>#DIV/0!</v>
      </c>
      <c r="AD101" s="77" t="e">
        <f t="shared" si="44"/>
        <v>#DIV/0!</v>
      </c>
      <c r="AE101" s="77" t="e">
        <f t="shared" si="45"/>
        <v>#DIV/0!</v>
      </c>
      <c r="AF101" s="77" t="e">
        <f t="shared" si="46"/>
        <v>#DIV/0!</v>
      </c>
      <c r="AG101" s="77" t="e">
        <f t="shared" si="47"/>
        <v>#DIV/0!</v>
      </c>
      <c r="AH101" s="32"/>
      <c r="AI101" s="32"/>
      <c r="AJ101" s="52">
        <f>'C-SSA database'!$K$27</f>
        <v>143.80000000000001</v>
      </c>
      <c r="AK101" s="52">
        <f>'C-SSA database'!$K$73</f>
        <v>31.97</v>
      </c>
      <c r="AL101" s="52">
        <f>'C-SSA database'!$K$116</f>
        <v>319.67</v>
      </c>
      <c r="AM101" s="53">
        <f>'C-SSA database'!$K$30</f>
        <v>2.0735000000000001</v>
      </c>
      <c r="AN101" s="54">
        <f>'C-SSA database'!$K$76</f>
        <v>0.31040000000000001</v>
      </c>
      <c r="AO101" s="54">
        <f>'C-SSA database'!$K$119</f>
        <v>3.1040000000000001</v>
      </c>
      <c r="AP101" s="55">
        <f>'C-SSA database'!$K$33</f>
        <v>0.54279999999999995</v>
      </c>
      <c r="AQ101" s="52">
        <f>'C-SSA database'!$K$79</f>
        <v>2.0799999999999999E-2</v>
      </c>
      <c r="AR101" s="52">
        <f>'C-SSA database'!$K$122</f>
        <v>0.20799999999999999</v>
      </c>
      <c r="AS101" s="56">
        <f>'C-SSA database'!$K$36</f>
        <v>8.83</v>
      </c>
      <c r="AT101" s="56">
        <f>'C-SSA database'!$K$82</f>
        <v>1.17</v>
      </c>
      <c r="AU101" s="54">
        <f>'C-SSA database'!$K$125</f>
        <v>11.7</v>
      </c>
      <c r="AV101" s="55">
        <f>'C-SSA database'!$K$39</f>
        <v>2.5034770514603618E-2</v>
      </c>
      <c r="AW101" s="55">
        <f>'C-SSA database'!$K$85</f>
        <v>3.9E-2</v>
      </c>
      <c r="AX101" s="55">
        <f>'C-SSA database'!$K$128</f>
        <v>0.39</v>
      </c>
      <c r="AY101" s="53">
        <f>'C-SSA database'!$K$42</f>
        <v>6.6012000000000004</v>
      </c>
      <c r="AZ101" s="53">
        <f>'C-SSA database'!$K$88</f>
        <v>12.121</v>
      </c>
      <c r="BA101" s="53">
        <f>'C-SSA database'!$K$131</f>
        <v>121.212</v>
      </c>
      <c r="BB101" s="55">
        <f>'C-SSA database'!$K$45</f>
        <v>2.6029411764705887E-3</v>
      </c>
      <c r="BC101" s="55">
        <f>'C-SSA database'!$K$91</f>
        <v>2.2058823529411765E-4</v>
      </c>
      <c r="BD101" s="57">
        <f>'C-SSA database'!$K$134</f>
        <v>2.2058823529411769E-3</v>
      </c>
      <c r="BE101" s="53">
        <f>'C-SSA database'!$K$48</f>
        <v>35137</v>
      </c>
      <c r="BF101" s="54">
        <f>'C-SSA database'!$K$94</f>
        <v>7249</v>
      </c>
      <c r="BG101" s="53">
        <f>'C-SSA database'!$K$137</f>
        <v>72490</v>
      </c>
      <c r="BH101" s="57">
        <f>'C-SSA database'!$K$51</f>
        <v>2.1269999999999998</v>
      </c>
      <c r="BI101" s="55">
        <f>'C-SSA database'!$K$97</f>
        <v>6.2960000000000002E-2</v>
      </c>
      <c r="BJ101" s="57">
        <f>'C-SSA database'!$K$140</f>
        <v>0.62960000000000005</v>
      </c>
      <c r="BK101" s="53">
        <f>'C-SSA database'!$K$54</f>
        <v>2.4252336448598128E-3</v>
      </c>
      <c r="BL101" s="54">
        <f>'C-SSA database'!$K$100</f>
        <v>2.2009345794392521E-3</v>
      </c>
      <c r="BM101" s="53">
        <f>'C-SSA database'!$K$143</f>
        <v>2.200934579439252E-2</v>
      </c>
      <c r="BN101" s="57">
        <f>'C-SSA database'!$K$57</f>
        <v>1863.5</v>
      </c>
      <c r="BO101" s="57">
        <f>'C-SSA database'!$K$103</f>
        <v>328.08</v>
      </c>
      <c r="BP101" s="57">
        <f>'C-SSA database'!$K$146</f>
        <v>3280.8</v>
      </c>
      <c r="BQ101" s="53">
        <f>'C-SSA database'!$K$60</f>
        <v>16.806999999999999</v>
      </c>
      <c r="BR101" s="53">
        <f>'C-SSA database'!$K$106</f>
        <v>26.26</v>
      </c>
      <c r="BS101" s="53">
        <f>'C-SSA database'!$K$149</f>
        <v>262.61</v>
      </c>
    </row>
    <row r="102" spans="1:71" x14ac:dyDescent="0.2">
      <c r="A102" s="32"/>
      <c r="B102" s="32"/>
      <c r="C102" s="32"/>
      <c r="D102" s="32"/>
      <c r="E102" s="32"/>
      <c r="F102" s="32"/>
      <c r="G102" s="32"/>
      <c r="H102" s="32"/>
      <c r="I102" s="32"/>
      <c r="J102" s="32"/>
      <c r="K102" s="32"/>
      <c r="L102" s="32"/>
      <c r="M102" s="32"/>
      <c r="N102" s="32"/>
      <c r="O102" s="32"/>
      <c r="P102" s="32"/>
      <c r="Q102" s="32"/>
      <c r="R102" s="50" t="e">
        <f t="shared" si="33"/>
        <v>#DIV/0!</v>
      </c>
      <c r="S102" s="50" t="e">
        <f t="shared" si="34"/>
        <v>#DIV/0!</v>
      </c>
      <c r="T102" s="50" t="e">
        <f t="shared" si="35"/>
        <v>#DIV/0!</v>
      </c>
      <c r="U102" s="32"/>
      <c r="V102" s="77" t="e">
        <f t="shared" si="36"/>
        <v>#DIV/0!</v>
      </c>
      <c r="W102" s="77" t="e">
        <f t="shared" si="37"/>
        <v>#DIV/0!</v>
      </c>
      <c r="X102" s="77" t="e">
        <f t="shared" si="38"/>
        <v>#DIV/0!</v>
      </c>
      <c r="Y102" s="77" t="e">
        <f t="shared" si="39"/>
        <v>#DIV/0!</v>
      </c>
      <c r="Z102" s="77" t="e">
        <f t="shared" si="40"/>
        <v>#DIV/0!</v>
      </c>
      <c r="AA102" s="77" t="e">
        <f t="shared" si="41"/>
        <v>#DIV/0!</v>
      </c>
      <c r="AB102" s="77" t="e">
        <f t="shared" si="42"/>
        <v>#DIV/0!</v>
      </c>
      <c r="AC102" s="77" t="e">
        <f t="shared" si="43"/>
        <v>#DIV/0!</v>
      </c>
      <c r="AD102" s="77" t="e">
        <f t="shared" si="44"/>
        <v>#DIV/0!</v>
      </c>
      <c r="AE102" s="77" t="e">
        <f t="shared" si="45"/>
        <v>#DIV/0!</v>
      </c>
      <c r="AF102" s="77" t="e">
        <f t="shared" si="46"/>
        <v>#DIV/0!</v>
      </c>
      <c r="AG102" s="77" t="e">
        <f t="shared" si="47"/>
        <v>#DIV/0!</v>
      </c>
      <c r="AH102" s="32"/>
      <c r="AI102" s="32"/>
      <c r="AJ102" s="52">
        <f>'C-SSA database'!$K$27</f>
        <v>143.80000000000001</v>
      </c>
      <c r="AK102" s="52">
        <f>'C-SSA database'!$K$73</f>
        <v>31.97</v>
      </c>
      <c r="AL102" s="52">
        <f>'C-SSA database'!$K$116</f>
        <v>319.67</v>
      </c>
      <c r="AM102" s="53">
        <f>'C-SSA database'!$K$30</f>
        <v>2.0735000000000001</v>
      </c>
      <c r="AN102" s="54">
        <f>'C-SSA database'!$K$76</f>
        <v>0.31040000000000001</v>
      </c>
      <c r="AO102" s="54">
        <f>'C-SSA database'!$K$119</f>
        <v>3.1040000000000001</v>
      </c>
      <c r="AP102" s="55">
        <f>'C-SSA database'!$K$33</f>
        <v>0.54279999999999995</v>
      </c>
      <c r="AQ102" s="52">
        <f>'C-SSA database'!$K$79</f>
        <v>2.0799999999999999E-2</v>
      </c>
      <c r="AR102" s="52">
        <f>'C-SSA database'!$K$122</f>
        <v>0.20799999999999999</v>
      </c>
      <c r="AS102" s="56">
        <f>'C-SSA database'!$K$36</f>
        <v>8.83</v>
      </c>
      <c r="AT102" s="56">
        <f>'C-SSA database'!$K$82</f>
        <v>1.17</v>
      </c>
      <c r="AU102" s="54">
        <f>'C-SSA database'!$K$125</f>
        <v>11.7</v>
      </c>
      <c r="AV102" s="55">
        <f>'C-SSA database'!$K$39</f>
        <v>2.5034770514603618E-2</v>
      </c>
      <c r="AW102" s="55">
        <f>'C-SSA database'!$K$85</f>
        <v>3.9E-2</v>
      </c>
      <c r="AX102" s="55">
        <f>'C-SSA database'!$K$128</f>
        <v>0.39</v>
      </c>
      <c r="AY102" s="53">
        <f>'C-SSA database'!$K$42</f>
        <v>6.6012000000000004</v>
      </c>
      <c r="AZ102" s="53">
        <f>'C-SSA database'!$K$88</f>
        <v>12.121</v>
      </c>
      <c r="BA102" s="53">
        <f>'C-SSA database'!$K$131</f>
        <v>121.212</v>
      </c>
      <c r="BB102" s="55">
        <f>'C-SSA database'!$K$45</f>
        <v>2.6029411764705887E-3</v>
      </c>
      <c r="BC102" s="55">
        <f>'C-SSA database'!$K$91</f>
        <v>2.2058823529411765E-4</v>
      </c>
      <c r="BD102" s="57">
        <f>'C-SSA database'!$K$134</f>
        <v>2.2058823529411769E-3</v>
      </c>
      <c r="BE102" s="53">
        <f>'C-SSA database'!$K$48</f>
        <v>35137</v>
      </c>
      <c r="BF102" s="54">
        <f>'C-SSA database'!$K$94</f>
        <v>7249</v>
      </c>
      <c r="BG102" s="53">
        <f>'C-SSA database'!$K$137</f>
        <v>72490</v>
      </c>
      <c r="BH102" s="57">
        <f>'C-SSA database'!$K$51</f>
        <v>2.1269999999999998</v>
      </c>
      <c r="BI102" s="55">
        <f>'C-SSA database'!$K$97</f>
        <v>6.2960000000000002E-2</v>
      </c>
      <c r="BJ102" s="57">
        <f>'C-SSA database'!$K$140</f>
        <v>0.62960000000000005</v>
      </c>
      <c r="BK102" s="53">
        <f>'C-SSA database'!$K$54</f>
        <v>2.4252336448598128E-3</v>
      </c>
      <c r="BL102" s="54">
        <f>'C-SSA database'!$K$100</f>
        <v>2.2009345794392521E-3</v>
      </c>
      <c r="BM102" s="53">
        <f>'C-SSA database'!$K$143</f>
        <v>2.200934579439252E-2</v>
      </c>
      <c r="BN102" s="57">
        <f>'C-SSA database'!$K$57</f>
        <v>1863.5</v>
      </c>
      <c r="BO102" s="57">
        <f>'C-SSA database'!$K$103</f>
        <v>328.08</v>
      </c>
      <c r="BP102" s="57">
        <f>'C-SSA database'!$K$146</f>
        <v>3280.8</v>
      </c>
      <c r="BQ102" s="53">
        <f>'C-SSA database'!$K$60</f>
        <v>16.806999999999999</v>
      </c>
      <c r="BR102" s="53">
        <f>'C-SSA database'!$K$106</f>
        <v>26.26</v>
      </c>
      <c r="BS102" s="53">
        <f>'C-SSA database'!$K$149</f>
        <v>262.61</v>
      </c>
    </row>
    <row r="103" spans="1:71" x14ac:dyDescent="0.2">
      <c r="A103" s="32"/>
      <c r="B103" s="32"/>
      <c r="C103" s="32"/>
      <c r="D103" s="32"/>
      <c r="E103" s="32"/>
      <c r="F103" s="32"/>
      <c r="G103" s="32"/>
      <c r="H103" s="32"/>
      <c r="I103" s="32"/>
      <c r="J103" s="32"/>
      <c r="K103" s="32"/>
      <c r="L103" s="32"/>
      <c r="M103" s="32"/>
      <c r="N103" s="32"/>
      <c r="O103" s="32"/>
      <c r="P103" s="32"/>
      <c r="Q103" s="32"/>
      <c r="R103" s="50" t="e">
        <f t="shared" si="33"/>
        <v>#DIV/0!</v>
      </c>
      <c r="S103" s="50" t="e">
        <f t="shared" si="34"/>
        <v>#DIV/0!</v>
      </c>
      <c r="T103" s="50" t="e">
        <f t="shared" si="35"/>
        <v>#DIV/0!</v>
      </c>
      <c r="U103" s="32"/>
      <c r="V103" s="77" t="e">
        <f t="shared" si="36"/>
        <v>#DIV/0!</v>
      </c>
      <c r="W103" s="77" t="e">
        <f t="shared" si="37"/>
        <v>#DIV/0!</v>
      </c>
      <c r="X103" s="77" t="e">
        <f t="shared" si="38"/>
        <v>#DIV/0!</v>
      </c>
      <c r="Y103" s="77" t="e">
        <f t="shared" si="39"/>
        <v>#DIV/0!</v>
      </c>
      <c r="Z103" s="77" t="e">
        <f t="shared" si="40"/>
        <v>#DIV/0!</v>
      </c>
      <c r="AA103" s="77" t="e">
        <f t="shared" si="41"/>
        <v>#DIV/0!</v>
      </c>
      <c r="AB103" s="77" t="e">
        <f t="shared" si="42"/>
        <v>#DIV/0!</v>
      </c>
      <c r="AC103" s="77" t="e">
        <f t="shared" si="43"/>
        <v>#DIV/0!</v>
      </c>
      <c r="AD103" s="77" t="e">
        <f t="shared" si="44"/>
        <v>#DIV/0!</v>
      </c>
      <c r="AE103" s="77" t="e">
        <f t="shared" si="45"/>
        <v>#DIV/0!</v>
      </c>
      <c r="AF103" s="77" t="e">
        <f t="shared" si="46"/>
        <v>#DIV/0!</v>
      </c>
      <c r="AG103" s="77" t="e">
        <f t="shared" si="47"/>
        <v>#DIV/0!</v>
      </c>
      <c r="AH103" s="32"/>
      <c r="AI103" s="32"/>
      <c r="AJ103" s="52">
        <f>'C-SSA database'!$K$27</f>
        <v>143.80000000000001</v>
      </c>
      <c r="AK103" s="52">
        <f>'C-SSA database'!$K$73</f>
        <v>31.97</v>
      </c>
      <c r="AL103" s="52">
        <f>'C-SSA database'!$K$116</f>
        <v>319.67</v>
      </c>
      <c r="AM103" s="53">
        <f>'C-SSA database'!$K$30</f>
        <v>2.0735000000000001</v>
      </c>
      <c r="AN103" s="54">
        <f>'C-SSA database'!$K$76</f>
        <v>0.31040000000000001</v>
      </c>
      <c r="AO103" s="54">
        <f>'C-SSA database'!$K$119</f>
        <v>3.1040000000000001</v>
      </c>
      <c r="AP103" s="55">
        <f>'C-SSA database'!$K$33</f>
        <v>0.54279999999999995</v>
      </c>
      <c r="AQ103" s="52">
        <f>'C-SSA database'!$K$79</f>
        <v>2.0799999999999999E-2</v>
      </c>
      <c r="AR103" s="52">
        <f>'C-SSA database'!$K$122</f>
        <v>0.20799999999999999</v>
      </c>
      <c r="AS103" s="56">
        <f>'C-SSA database'!$K$36</f>
        <v>8.83</v>
      </c>
      <c r="AT103" s="56">
        <f>'C-SSA database'!$K$82</f>
        <v>1.17</v>
      </c>
      <c r="AU103" s="54">
        <f>'C-SSA database'!$K$125</f>
        <v>11.7</v>
      </c>
      <c r="AV103" s="55">
        <f>'C-SSA database'!$K$39</f>
        <v>2.5034770514603618E-2</v>
      </c>
      <c r="AW103" s="55">
        <f>'C-SSA database'!$K$85</f>
        <v>3.9E-2</v>
      </c>
      <c r="AX103" s="55">
        <f>'C-SSA database'!$K$128</f>
        <v>0.39</v>
      </c>
      <c r="AY103" s="53">
        <f>'C-SSA database'!$K$42</f>
        <v>6.6012000000000004</v>
      </c>
      <c r="AZ103" s="53">
        <f>'C-SSA database'!$K$88</f>
        <v>12.121</v>
      </c>
      <c r="BA103" s="53">
        <f>'C-SSA database'!$K$131</f>
        <v>121.212</v>
      </c>
      <c r="BB103" s="55">
        <f>'C-SSA database'!$K$45</f>
        <v>2.6029411764705887E-3</v>
      </c>
      <c r="BC103" s="55">
        <f>'C-SSA database'!$K$91</f>
        <v>2.2058823529411765E-4</v>
      </c>
      <c r="BD103" s="57">
        <f>'C-SSA database'!$K$134</f>
        <v>2.2058823529411769E-3</v>
      </c>
      <c r="BE103" s="53">
        <f>'C-SSA database'!$K$48</f>
        <v>35137</v>
      </c>
      <c r="BF103" s="54">
        <f>'C-SSA database'!$K$94</f>
        <v>7249</v>
      </c>
      <c r="BG103" s="53">
        <f>'C-SSA database'!$K$137</f>
        <v>72490</v>
      </c>
      <c r="BH103" s="57">
        <f>'C-SSA database'!$K$51</f>
        <v>2.1269999999999998</v>
      </c>
      <c r="BI103" s="55">
        <f>'C-SSA database'!$K$97</f>
        <v>6.2960000000000002E-2</v>
      </c>
      <c r="BJ103" s="57">
        <f>'C-SSA database'!$K$140</f>
        <v>0.62960000000000005</v>
      </c>
      <c r="BK103" s="53">
        <f>'C-SSA database'!$K$54</f>
        <v>2.4252336448598128E-3</v>
      </c>
      <c r="BL103" s="54">
        <f>'C-SSA database'!$K$100</f>
        <v>2.2009345794392521E-3</v>
      </c>
      <c r="BM103" s="53">
        <f>'C-SSA database'!$K$143</f>
        <v>2.200934579439252E-2</v>
      </c>
      <c r="BN103" s="57">
        <f>'C-SSA database'!$K$57</f>
        <v>1863.5</v>
      </c>
      <c r="BO103" s="57">
        <f>'C-SSA database'!$K$103</f>
        <v>328.08</v>
      </c>
      <c r="BP103" s="57">
        <f>'C-SSA database'!$K$146</f>
        <v>3280.8</v>
      </c>
      <c r="BQ103" s="53">
        <f>'C-SSA database'!$K$60</f>
        <v>16.806999999999999</v>
      </c>
      <c r="BR103" s="53">
        <f>'C-SSA database'!$K$106</f>
        <v>26.26</v>
      </c>
      <c r="BS103" s="53">
        <f>'C-SSA database'!$K$149</f>
        <v>262.61</v>
      </c>
    </row>
    <row r="104" spans="1:71" x14ac:dyDescent="0.2">
      <c r="A104" s="32"/>
      <c r="B104" s="32"/>
      <c r="C104" s="32"/>
      <c r="D104" s="32"/>
      <c r="E104" s="32"/>
      <c r="F104" s="32"/>
      <c r="G104" s="32"/>
      <c r="H104" s="32"/>
      <c r="I104" s="32"/>
      <c r="J104" s="32"/>
      <c r="K104" s="32"/>
      <c r="L104" s="32"/>
      <c r="M104" s="32"/>
      <c r="N104" s="32"/>
      <c r="O104" s="32"/>
      <c r="P104" s="32"/>
      <c r="Q104" s="32"/>
      <c r="R104" s="50" t="e">
        <f t="shared" si="33"/>
        <v>#DIV/0!</v>
      </c>
      <c r="S104" s="50" t="e">
        <f t="shared" si="34"/>
        <v>#DIV/0!</v>
      </c>
      <c r="T104" s="50" t="e">
        <f t="shared" si="35"/>
        <v>#DIV/0!</v>
      </c>
      <c r="U104" s="32"/>
      <c r="V104" s="77" t="e">
        <f t="shared" si="36"/>
        <v>#DIV/0!</v>
      </c>
      <c r="W104" s="77" t="e">
        <f t="shared" si="37"/>
        <v>#DIV/0!</v>
      </c>
      <c r="X104" s="77" t="e">
        <f t="shared" si="38"/>
        <v>#DIV/0!</v>
      </c>
      <c r="Y104" s="77" t="e">
        <f t="shared" si="39"/>
        <v>#DIV/0!</v>
      </c>
      <c r="Z104" s="77" t="e">
        <f t="shared" si="40"/>
        <v>#DIV/0!</v>
      </c>
      <c r="AA104" s="77" t="e">
        <f t="shared" si="41"/>
        <v>#DIV/0!</v>
      </c>
      <c r="AB104" s="77" t="e">
        <f t="shared" si="42"/>
        <v>#DIV/0!</v>
      </c>
      <c r="AC104" s="77" t="e">
        <f t="shared" si="43"/>
        <v>#DIV/0!</v>
      </c>
      <c r="AD104" s="77" t="e">
        <f t="shared" si="44"/>
        <v>#DIV/0!</v>
      </c>
      <c r="AE104" s="77" t="e">
        <f t="shared" si="45"/>
        <v>#DIV/0!</v>
      </c>
      <c r="AF104" s="77" t="e">
        <f t="shared" si="46"/>
        <v>#DIV/0!</v>
      </c>
      <c r="AG104" s="77" t="e">
        <f t="shared" si="47"/>
        <v>#DIV/0!</v>
      </c>
      <c r="AH104" s="32"/>
      <c r="AI104" s="32"/>
      <c r="AJ104" s="52">
        <f>'C-SSA database'!$K$27</f>
        <v>143.80000000000001</v>
      </c>
      <c r="AK104" s="52">
        <f>'C-SSA database'!$K$73</f>
        <v>31.97</v>
      </c>
      <c r="AL104" s="52">
        <f>'C-SSA database'!$K$116</f>
        <v>319.67</v>
      </c>
      <c r="AM104" s="53">
        <f>'C-SSA database'!$K$30</f>
        <v>2.0735000000000001</v>
      </c>
      <c r="AN104" s="54">
        <f>'C-SSA database'!$K$76</f>
        <v>0.31040000000000001</v>
      </c>
      <c r="AO104" s="54">
        <f>'C-SSA database'!$K$119</f>
        <v>3.1040000000000001</v>
      </c>
      <c r="AP104" s="55">
        <f>'C-SSA database'!$K$33</f>
        <v>0.54279999999999995</v>
      </c>
      <c r="AQ104" s="52">
        <f>'C-SSA database'!$K$79</f>
        <v>2.0799999999999999E-2</v>
      </c>
      <c r="AR104" s="52">
        <f>'C-SSA database'!$K$122</f>
        <v>0.20799999999999999</v>
      </c>
      <c r="AS104" s="56">
        <f>'C-SSA database'!$K$36</f>
        <v>8.83</v>
      </c>
      <c r="AT104" s="56">
        <f>'C-SSA database'!$K$82</f>
        <v>1.17</v>
      </c>
      <c r="AU104" s="54">
        <f>'C-SSA database'!$K$125</f>
        <v>11.7</v>
      </c>
      <c r="AV104" s="55">
        <f>'C-SSA database'!$K$39</f>
        <v>2.5034770514603618E-2</v>
      </c>
      <c r="AW104" s="55">
        <f>'C-SSA database'!$K$85</f>
        <v>3.9E-2</v>
      </c>
      <c r="AX104" s="55">
        <f>'C-SSA database'!$K$128</f>
        <v>0.39</v>
      </c>
      <c r="AY104" s="53">
        <f>'C-SSA database'!$K$42</f>
        <v>6.6012000000000004</v>
      </c>
      <c r="AZ104" s="53">
        <f>'C-SSA database'!$K$88</f>
        <v>12.121</v>
      </c>
      <c r="BA104" s="53">
        <f>'C-SSA database'!$K$131</f>
        <v>121.212</v>
      </c>
      <c r="BB104" s="55">
        <f>'C-SSA database'!$K$45</f>
        <v>2.6029411764705887E-3</v>
      </c>
      <c r="BC104" s="55">
        <f>'C-SSA database'!$K$91</f>
        <v>2.2058823529411765E-4</v>
      </c>
      <c r="BD104" s="57">
        <f>'C-SSA database'!$K$134</f>
        <v>2.2058823529411769E-3</v>
      </c>
      <c r="BE104" s="53">
        <f>'C-SSA database'!$K$48</f>
        <v>35137</v>
      </c>
      <c r="BF104" s="54">
        <f>'C-SSA database'!$K$94</f>
        <v>7249</v>
      </c>
      <c r="BG104" s="53">
        <f>'C-SSA database'!$K$137</f>
        <v>72490</v>
      </c>
      <c r="BH104" s="57">
        <f>'C-SSA database'!$K$51</f>
        <v>2.1269999999999998</v>
      </c>
      <c r="BI104" s="55">
        <f>'C-SSA database'!$K$97</f>
        <v>6.2960000000000002E-2</v>
      </c>
      <c r="BJ104" s="57">
        <f>'C-SSA database'!$K$140</f>
        <v>0.62960000000000005</v>
      </c>
      <c r="BK104" s="53">
        <f>'C-SSA database'!$K$54</f>
        <v>2.4252336448598128E-3</v>
      </c>
      <c r="BL104" s="54">
        <f>'C-SSA database'!$K$100</f>
        <v>2.2009345794392521E-3</v>
      </c>
      <c r="BM104" s="53">
        <f>'C-SSA database'!$K$143</f>
        <v>2.200934579439252E-2</v>
      </c>
      <c r="BN104" s="57">
        <f>'C-SSA database'!$K$57</f>
        <v>1863.5</v>
      </c>
      <c r="BO104" s="57">
        <f>'C-SSA database'!$K$103</f>
        <v>328.08</v>
      </c>
      <c r="BP104" s="57">
        <f>'C-SSA database'!$K$146</f>
        <v>3280.8</v>
      </c>
      <c r="BQ104" s="53">
        <f>'C-SSA database'!$K$60</f>
        <v>16.806999999999999</v>
      </c>
      <c r="BR104" s="53">
        <f>'C-SSA database'!$K$106</f>
        <v>26.26</v>
      </c>
      <c r="BS104" s="53">
        <f>'C-SSA database'!$K$149</f>
        <v>262.61</v>
      </c>
    </row>
    <row r="105" spans="1:71" x14ac:dyDescent="0.2">
      <c r="A105" s="32"/>
      <c r="B105" s="32"/>
      <c r="C105" s="32"/>
      <c r="D105" s="32"/>
      <c r="E105" s="32"/>
      <c r="F105" s="32"/>
      <c r="G105" s="32"/>
      <c r="H105" s="32"/>
      <c r="I105" s="32"/>
      <c r="J105" s="32"/>
      <c r="K105" s="32"/>
      <c r="L105" s="32"/>
      <c r="M105" s="32"/>
      <c r="N105" s="32"/>
      <c r="O105" s="32"/>
      <c r="P105" s="32"/>
      <c r="Q105" s="32"/>
      <c r="R105" s="50" t="e">
        <f t="shared" ref="R105:R119" si="48">($V105/AJ105)+($W105/AM105)+($X105/AP105)+($Y105/AS105)+($Z105/AV105)+($AA105/AY105)+($AB105/BB105)+($AC105/BE105)+($AD105/BH105)+($AE105/BK105)+($AF105/BN105)+($AG105/BQ105)</f>
        <v>#DIV/0!</v>
      </c>
      <c r="S105" s="50" t="e">
        <f t="shared" ref="S105:S119" si="49">($V105/AK105)+($W105/AN105)+($X105/AQ105)+($Y105/AT105)+($Z105/AW105)+($AA105/AZ105)+($AB105/BC105)+($AC105/BF105)+($AD105/BI105)+($AE105/BL105)+($AF105/BO105)+($AG105/BR105)</f>
        <v>#DIV/0!</v>
      </c>
      <c r="T105" s="50" t="e">
        <f t="shared" ref="T105:T119" si="50">($V105/AL105)+($W105/AO105)+($X105/AR105)+($Y105/AU105)+($Z105/AX105)+($AA105/BA105)+($AB105/BD105)+($AC105/BG105)+($AD105/BJ105)+($AE105/BM105)+($AF105/BP105)+($AG105/BS105)</f>
        <v>#DIV/0!</v>
      </c>
      <c r="U105" s="32"/>
      <c r="V105" s="77" t="e">
        <f t="shared" ref="V105:V127" si="51">$B105/$C105/100*D105</f>
        <v>#DIV/0!</v>
      </c>
      <c r="W105" s="77" t="e">
        <f t="shared" ref="W105:W127" si="52">$B105/$C105/100*E105</f>
        <v>#DIV/0!</v>
      </c>
      <c r="X105" s="77" t="e">
        <f t="shared" ref="X105:X127" si="53">$B105/$C105/100*F105</f>
        <v>#DIV/0!</v>
      </c>
      <c r="Y105" s="77" t="e">
        <f t="shared" ref="Y105:Y127" si="54">$B105/$C105/100*G105</f>
        <v>#DIV/0!</v>
      </c>
      <c r="Z105" s="77" t="e">
        <f t="shared" ref="Z105:Z127" si="55">$B105/$C105/100*H105</f>
        <v>#DIV/0!</v>
      </c>
      <c r="AA105" s="77" t="e">
        <f t="shared" ref="AA105:AA127" si="56">$B105/$C105/100*I105</f>
        <v>#DIV/0!</v>
      </c>
      <c r="AB105" s="77" t="e">
        <f t="shared" ref="AB105:AB127" si="57">$B105/$C105/100*J105</f>
        <v>#DIV/0!</v>
      </c>
      <c r="AC105" s="77" t="e">
        <f t="shared" ref="AC105:AC127" si="58">$B105/$C105/100*K105</f>
        <v>#DIV/0!</v>
      </c>
      <c r="AD105" s="77" t="e">
        <f t="shared" ref="AD105:AD127" si="59">$B105/$C105/100*L105</f>
        <v>#DIV/0!</v>
      </c>
      <c r="AE105" s="77" t="e">
        <f t="shared" ref="AE105:AE127" si="60">$B105/$C105/100*M105</f>
        <v>#DIV/0!</v>
      </c>
      <c r="AF105" s="77" t="e">
        <f t="shared" ref="AF105:AF127" si="61">$B105/$C105/100*O105</f>
        <v>#DIV/0!</v>
      </c>
      <c r="AG105" s="77" t="e">
        <f t="shared" ref="AG105:AG127" si="62">$B105/$C105/100*P105</f>
        <v>#DIV/0!</v>
      </c>
      <c r="AH105" s="32"/>
      <c r="AI105" s="32"/>
      <c r="AJ105" s="52">
        <f>'C-SSA database'!$K$27</f>
        <v>143.80000000000001</v>
      </c>
      <c r="AK105" s="52">
        <f>'C-SSA database'!$K$73</f>
        <v>31.97</v>
      </c>
      <c r="AL105" s="52">
        <f>'C-SSA database'!$K$116</f>
        <v>319.67</v>
      </c>
      <c r="AM105" s="53">
        <f>'C-SSA database'!$K$30</f>
        <v>2.0735000000000001</v>
      </c>
      <c r="AN105" s="54">
        <f>'C-SSA database'!$K$76</f>
        <v>0.31040000000000001</v>
      </c>
      <c r="AO105" s="54">
        <f>'C-SSA database'!$K$119</f>
        <v>3.1040000000000001</v>
      </c>
      <c r="AP105" s="55">
        <f>'C-SSA database'!$K$33</f>
        <v>0.54279999999999995</v>
      </c>
      <c r="AQ105" s="52">
        <f>'C-SSA database'!$K$79</f>
        <v>2.0799999999999999E-2</v>
      </c>
      <c r="AR105" s="52">
        <f>'C-SSA database'!$K$122</f>
        <v>0.20799999999999999</v>
      </c>
      <c r="AS105" s="56">
        <f>'C-SSA database'!$K$36</f>
        <v>8.83</v>
      </c>
      <c r="AT105" s="56">
        <f>'C-SSA database'!$K$82</f>
        <v>1.17</v>
      </c>
      <c r="AU105" s="54">
        <f>'C-SSA database'!$K$125</f>
        <v>11.7</v>
      </c>
      <c r="AV105" s="55">
        <f>'C-SSA database'!$K$39</f>
        <v>2.5034770514603618E-2</v>
      </c>
      <c r="AW105" s="55">
        <f>'C-SSA database'!$K$85</f>
        <v>3.9E-2</v>
      </c>
      <c r="AX105" s="55">
        <f>'C-SSA database'!$K$128</f>
        <v>0.39</v>
      </c>
      <c r="AY105" s="53">
        <f>'C-SSA database'!$K$42</f>
        <v>6.6012000000000004</v>
      </c>
      <c r="AZ105" s="53">
        <f>'C-SSA database'!$K$88</f>
        <v>12.121</v>
      </c>
      <c r="BA105" s="53">
        <f>'C-SSA database'!$K$131</f>
        <v>121.212</v>
      </c>
      <c r="BB105" s="55">
        <f>'C-SSA database'!$K$45</f>
        <v>2.6029411764705887E-3</v>
      </c>
      <c r="BC105" s="55">
        <f>'C-SSA database'!$K$91</f>
        <v>2.2058823529411765E-4</v>
      </c>
      <c r="BD105" s="57">
        <f>'C-SSA database'!$K$134</f>
        <v>2.2058823529411769E-3</v>
      </c>
      <c r="BE105" s="53">
        <f>'C-SSA database'!$K$48</f>
        <v>35137</v>
      </c>
      <c r="BF105" s="54">
        <f>'C-SSA database'!$K$94</f>
        <v>7249</v>
      </c>
      <c r="BG105" s="53">
        <f>'C-SSA database'!$K$137</f>
        <v>72490</v>
      </c>
      <c r="BH105" s="57">
        <f>'C-SSA database'!$K$51</f>
        <v>2.1269999999999998</v>
      </c>
      <c r="BI105" s="55">
        <f>'C-SSA database'!$K$97</f>
        <v>6.2960000000000002E-2</v>
      </c>
      <c r="BJ105" s="57">
        <f>'C-SSA database'!$K$140</f>
        <v>0.62960000000000005</v>
      </c>
      <c r="BK105" s="53">
        <f>'C-SSA database'!$K$54</f>
        <v>2.4252336448598128E-3</v>
      </c>
      <c r="BL105" s="54">
        <f>'C-SSA database'!$K$100</f>
        <v>2.2009345794392521E-3</v>
      </c>
      <c r="BM105" s="53">
        <f>'C-SSA database'!$K$143</f>
        <v>2.200934579439252E-2</v>
      </c>
      <c r="BN105" s="57">
        <f>'C-SSA database'!$K$57</f>
        <v>1863.5</v>
      </c>
      <c r="BO105" s="57">
        <f>'C-SSA database'!$K$103</f>
        <v>328.08</v>
      </c>
      <c r="BP105" s="57">
        <f>'C-SSA database'!$K$146</f>
        <v>3280.8</v>
      </c>
      <c r="BQ105" s="53">
        <f>'C-SSA database'!$K$60</f>
        <v>16.806999999999999</v>
      </c>
      <c r="BR105" s="53">
        <f>'C-SSA database'!$K$106</f>
        <v>26.26</v>
      </c>
      <c r="BS105" s="53">
        <f>'C-SSA database'!$K$149</f>
        <v>262.61</v>
      </c>
    </row>
    <row r="106" spans="1:71" x14ac:dyDescent="0.2">
      <c r="A106" s="32"/>
      <c r="B106" s="32"/>
      <c r="C106" s="32"/>
      <c r="D106" s="32"/>
      <c r="E106" s="32"/>
      <c r="F106" s="32"/>
      <c r="G106" s="32"/>
      <c r="H106" s="32"/>
      <c r="I106" s="32"/>
      <c r="J106" s="32"/>
      <c r="K106" s="32"/>
      <c r="L106" s="32"/>
      <c r="M106" s="32"/>
      <c r="N106" s="32"/>
      <c r="O106" s="32"/>
      <c r="P106" s="32"/>
      <c r="Q106" s="32"/>
      <c r="R106" s="50" t="e">
        <f t="shared" si="48"/>
        <v>#DIV/0!</v>
      </c>
      <c r="S106" s="50" t="e">
        <f t="shared" si="49"/>
        <v>#DIV/0!</v>
      </c>
      <c r="T106" s="50" t="e">
        <f t="shared" si="50"/>
        <v>#DIV/0!</v>
      </c>
      <c r="U106" s="32"/>
      <c r="V106" s="77" t="e">
        <f t="shared" si="51"/>
        <v>#DIV/0!</v>
      </c>
      <c r="W106" s="77" t="e">
        <f t="shared" si="52"/>
        <v>#DIV/0!</v>
      </c>
      <c r="X106" s="77" t="e">
        <f t="shared" si="53"/>
        <v>#DIV/0!</v>
      </c>
      <c r="Y106" s="77" t="e">
        <f t="shared" si="54"/>
        <v>#DIV/0!</v>
      </c>
      <c r="Z106" s="77" t="e">
        <f t="shared" si="55"/>
        <v>#DIV/0!</v>
      </c>
      <c r="AA106" s="77" t="e">
        <f t="shared" si="56"/>
        <v>#DIV/0!</v>
      </c>
      <c r="AB106" s="77" t="e">
        <f t="shared" si="57"/>
        <v>#DIV/0!</v>
      </c>
      <c r="AC106" s="77" t="e">
        <f t="shared" si="58"/>
        <v>#DIV/0!</v>
      </c>
      <c r="AD106" s="77" t="e">
        <f t="shared" si="59"/>
        <v>#DIV/0!</v>
      </c>
      <c r="AE106" s="77" t="e">
        <f t="shared" si="60"/>
        <v>#DIV/0!</v>
      </c>
      <c r="AF106" s="77" t="e">
        <f t="shared" si="61"/>
        <v>#DIV/0!</v>
      </c>
      <c r="AG106" s="77" t="e">
        <f t="shared" si="62"/>
        <v>#DIV/0!</v>
      </c>
      <c r="AH106" s="32"/>
      <c r="AI106" s="32"/>
      <c r="AJ106" s="52">
        <f>'C-SSA database'!$K$27</f>
        <v>143.80000000000001</v>
      </c>
      <c r="AK106" s="52">
        <f>'C-SSA database'!$K$73</f>
        <v>31.97</v>
      </c>
      <c r="AL106" s="52">
        <f>'C-SSA database'!$K$116</f>
        <v>319.67</v>
      </c>
      <c r="AM106" s="53">
        <f>'C-SSA database'!$K$30</f>
        <v>2.0735000000000001</v>
      </c>
      <c r="AN106" s="54">
        <f>'C-SSA database'!$K$76</f>
        <v>0.31040000000000001</v>
      </c>
      <c r="AO106" s="54">
        <f>'C-SSA database'!$K$119</f>
        <v>3.1040000000000001</v>
      </c>
      <c r="AP106" s="55">
        <f>'C-SSA database'!$K$33</f>
        <v>0.54279999999999995</v>
      </c>
      <c r="AQ106" s="52">
        <f>'C-SSA database'!$K$79</f>
        <v>2.0799999999999999E-2</v>
      </c>
      <c r="AR106" s="52">
        <f>'C-SSA database'!$K$122</f>
        <v>0.20799999999999999</v>
      </c>
      <c r="AS106" s="56">
        <f>'C-SSA database'!$K$36</f>
        <v>8.83</v>
      </c>
      <c r="AT106" s="56">
        <f>'C-SSA database'!$K$82</f>
        <v>1.17</v>
      </c>
      <c r="AU106" s="54">
        <f>'C-SSA database'!$K$125</f>
        <v>11.7</v>
      </c>
      <c r="AV106" s="55">
        <f>'C-SSA database'!$K$39</f>
        <v>2.5034770514603618E-2</v>
      </c>
      <c r="AW106" s="55">
        <f>'C-SSA database'!$K$85</f>
        <v>3.9E-2</v>
      </c>
      <c r="AX106" s="55">
        <f>'C-SSA database'!$K$128</f>
        <v>0.39</v>
      </c>
      <c r="AY106" s="53">
        <f>'C-SSA database'!$K$42</f>
        <v>6.6012000000000004</v>
      </c>
      <c r="AZ106" s="53">
        <f>'C-SSA database'!$K$88</f>
        <v>12.121</v>
      </c>
      <c r="BA106" s="53">
        <f>'C-SSA database'!$K$131</f>
        <v>121.212</v>
      </c>
      <c r="BB106" s="55">
        <f>'C-SSA database'!$K$45</f>
        <v>2.6029411764705887E-3</v>
      </c>
      <c r="BC106" s="55">
        <f>'C-SSA database'!$K$91</f>
        <v>2.2058823529411765E-4</v>
      </c>
      <c r="BD106" s="57">
        <f>'C-SSA database'!$K$134</f>
        <v>2.2058823529411769E-3</v>
      </c>
      <c r="BE106" s="53">
        <f>'C-SSA database'!$K$48</f>
        <v>35137</v>
      </c>
      <c r="BF106" s="54">
        <f>'C-SSA database'!$K$94</f>
        <v>7249</v>
      </c>
      <c r="BG106" s="53">
        <f>'C-SSA database'!$K$137</f>
        <v>72490</v>
      </c>
      <c r="BH106" s="57">
        <f>'C-SSA database'!$K$51</f>
        <v>2.1269999999999998</v>
      </c>
      <c r="BI106" s="55">
        <f>'C-SSA database'!$K$97</f>
        <v>6.2960000000000002E-2</v>
      </c>
      <c r="BJ106" s="57">
        <f>'C-SSA database'!$K$140</f>
        <v>0.62960000000000005</v>
      </c>
      <c r="BK106" s="53">
        <f>'C-SSA database'!$K$54</f>
        <v>2.4252336448598128E-3</v>
      </c>
      <c r="BL106" s="54">
        <f>'C-SSA database'!$K$100</f>
        <v>2.2009345794392521E-3</v>
      </c>
      <c r="BM106" s="53">
        <f>'C-SSA database'!$K$143</f>
        <v>2.200934579439252E-2</v>
      </c>
      <c r="BN106" s="57">
        <f>'C-SSA database'!$K$57</f>
        <v>1863.5</v>
      </c>
      <c r="BO106" s="57">
        <f>'C-SSA database'!$K$103</f>
        <v>328.08</v>
      </c>
      <c r="BP106" s="57">
        <f>'C-SSA database'!$K$146</f>
        <v>3280.8</v>
      </c>
      <c r="BQ106" s="53">
        <f>'C-SSA database'!$K$60</f>
        <v>16.806999999999999</v>
      </c>
      <c r="BR106" s="53">
        <f>'C-SSA database'!$K$106</f>
        <v>26.26</v>
      </c>
      <c r="BS106" s="53">
        <f>'C-SSA database'!$K$149</f>
        <v>262.61</v>
      </c>
    </row>
    <row r="107" spans="1:71" x14ac:dyDescent="0.2">
      <c r="A107" s="32"/>
      <c r="B107" s="32"/>
      <c r="C107" s="32"/>
      <c r="D107" s="32"/>
      <c r="E107" s="32"/>
      <c r="F107" s="32"/>
      <c r="G107" s="32"/>
      <c r="H107" s="32"/>
      <c r="I107" s="32"/>
      <c r="J107" s="32"/>
      <c r="K107" s="32"/>
      <c r="L107" s="32"/>
      <c r="M107" s="32"/>
      <c r="N107" s="32"/>
      <c r="O107" s="32"/>
      <c r="P107" s="32"/>
      <c r="Q107" s="32"/>
      <c r="R107" s="50" t="e">
        <f t="shared" si="48"/>
        <v>#DIV/0!</v>
      </c>
      <c r="S107" s="50" t="e">
        <f t="shared" si="49"/>
        <v>#DIV/0!</v>
      </c>
      <c r="T107" s="50" t="e">
        <f t="shared" si="50"/>
        <v>#DIV/0!</v>
      </c>
      <c r="U107" s="32"/>
      <c r="V107" s="77" t="e">
        <f t="shared" si="51"/>
        <v>#DIV/0!</v>
      </c>
      <c r="W107" s="77" t="e">
        <f t="shared" si="52"/>
        <v>#DIV/0!</v>
      </c>
      <c r="X107" s="77" t="e">
        <f t="shared" si="53"/>
        <v>#DIV/0!</v>
      </c>
      <c r="Y107" s="77" t="e">
        <f t="shared" si="54"/>
        <v>#DIV/0!</v>
      </c>
      <c r="Z107" s="77" t="e">
        <f t="shared" si="55"/>
        <v>#DIV/0!</v>
      </c>
      <c r="AA107" s="77" t="e">
        <f t="shared" si="56"/>
        <v>#DIV/0!</v>
      </c>
      <c r="AB107" s="77" t="e">
        <f t="shared" si="57"/>
        <v>#DIV/0!</v>
      </c>
      <c r="AC107" s="77" t="e">
        <f t="shared" si="58"/>
        <v>#DIV/0!</v>
      </c>
      <c r="AD107" s="77" t="e">
        <f t="shared" si="59"/>
        <v>#DIV/0!</v>
      </c>
      <c r="AE107" s="77" t="e">
        <f t="shared" si="60"/>
        <v>#DIV/0!</v>
      </c>
      <c r="AF107" s="77" t="e">
        <f t="shared" si="61"/>
        <v>#DIV/0!</v>
      </c>
      <c r="AG107" s="77" t="e">
        <f t="shared" si="62"/>
        <v>#DIV/0!</v>
      </c>
      <c r="AH107" s="32"/>
      <c r="AI107" s="32"/>
      <c r="AJ107" s="52">
        <f>'C-SSA database'!$K$27</f>
        <v>143.80000000000001</v>
      </c>
      <c r="AK107" s="52">
        <f>'C-SSA database'!$K$73</f>
        <v>31.97</v>
      </c>
      <c r="AL107" s="52">
        <f>'C-SSA database'!$K$116</f>
        <v>319.67</v>
      </c>
      <c r="AM107" s="53">
        <f>'C-SSA database'!$K$30</f>
        <v>2.0735000000000001</v>
      </c>
      <c r="AN107" s="54">
        <f>'C-SSA database'!$K$76</f>
        <v>0.31040000000000001</v>
      </c>
      <c r="AO107" s="54">
        <f>'C-SSA database'!$K$119</f>
        <v>3.1040000000000001</v>
      </c>
      <c r="AP107" s="55">
        <f>'C-SSA database'!$K$33</f>
        <v>0.54279999999999995</v>
      </c>
      <c r="AQ107" s="52">
        <f>'C-SSA database'!$K$79</f>
        <v>2.0799999999999999E-2</v>
      </c>
      <c r="AR107" s="52">
        <f>'C-SSA database'!$K$122</f>
        <v>0.20799999999999999</v>
      </c>
      <c r="AS107" s="56">
        <f>'C-SSA database'!$K$36</f>
        <v>8.83</v>
      </c>
      <c r="AT107" s="56">
        <f>'C-SSA database'!$K$82</f>
        <v>1.17</v>
      </c>
      <c r="AU107" s="54">
        <f>'C-SSA database'!$K$125</f>
        <v>11.7</v>
      </c>
      <c r="AV107" s="55">
        <f>'C-SSA database'!$K$39</f>
        <v>2.5034770514603618E-2</v>
      </c>
      <c r="AW107" s="55">
        <f>'C-SSA database'!$K$85</f>
        <v>3.9E-2</v>
      </c>
      <c r="AX107" s="55">
        <f>'C-SSA database'!$K$128</f>
        <v>0.39</v>
      </c>
      <c r="AY107" s="53">
        <f>'C-SSA database'!$K$42</f>
        <v>6.6012000000000004</v>
      </c>
      <c r="AZ107" s="53">
        <f>'C-SSA database'!$K$88</f>
        <v>12.121</v>
      </c>
      <c r="BA107" s="53">
        <f>'C-SSA database'!$K$131</f>
        <v>121.212</v>
      </c>
      <c r="BB107" s="55">
        <f>'C-SSA database'!$K$45</f>
        <v>2.6029411764705887E-3</v>
      </c>
      <c r="BC107" s="55">
        <f>'C-SSA database'!$K$91</f>
        <v>2.2058823529411765E-4</v>
      </c>
      <c r="BD107" s="57">
        <f>'C-SSA database'!$K$134</f>
        <v>2.2058823529411769E-3</v>
      </c>
      <c r="BE107" s="53">
        <f>'C-SSA database'!$K$48</f>
        <v>35137</v>
      </c>
      <c r="BF107" s="54">
        <f>'C-SSA database'!$K$94</f>
        <v>7249</v>
      </c>
      <c r="BG107" s="53">
        <f>'C-SSA database'!$K$137</f>
        <v>72490</v>
      </c>
      <c r="BH107" s="57">
        <f>'C-SSA database'!$K$51</f>
        <v>2.1269999999999998</v>
      </c>
      <c r="BI107" s="55">
        <f>'C-SSA database'!$K$97</f>
        <v>6.2960000000000002E-2</v>
      </c>
      <c r="BJ107" s="57">
        <f>'C-SSA database'!$K$140</f>
        <v>0.62960000000000005</v>
      </c>
      <c r="BK107" s="53">
        <f>'C-SSA database'!$K$54</f>
        <v>2.4252336448598128E-3</v>
      </c>
      <c r="BL107" s="54">
        <f>'C-SSA database'!$K$100</f>
        <v>2.2009345794392521E-3</v>
      </c>
      <c r="BM107" s="53">
        <f>'C-SSA database'!$K$143</f>
        <v>2.200934579439252E-2</v>
      </c>
      <c r="BN107" s="57">
        <f>'C-SSA database'!$K$57</f>
        <v>1863.5</v>
      </c>
      <c r="BO107" s="57">
        <f>'C-SSA database'!$K$103</f>
        <v>328.08</v>
      </c>
      <c r="BP107" s="57">
        <f>'C-SSA database'!$K$146</f>
        <v>3280.8</v>
      </c>
      <c r="BQ107" s="53">
        <f>'C-SSA database'!$K$60</f>
        <v>16.806999999999999</v>
      </c>
      <c r="BR107" s="53">
        <f>'C-SSA database'!$K$106</f>
        <v>26.26</v>
      </c>
      <c r="BS107" s="53">
        <f>'C-SSA database'!$K$149</f>
        <v>262.61</v>
      </c>
    </row>
    <row r="108" spans="1:71" x14ac:dyDescent="0.2">
      <c r="A108" s="32"/>
      <c r="B108" s="32"/>
      <c r="C108" s="32"/>
      <c r="D108" s="32"/>
      <c r="E108" s="32"/>
      <c r="F108" s="32"/>
      <c r="G108" s="32"/>
      <c r="H108" s="32"/>
      <c r="I108" s="32"/>
      <c r="J108" s="32"/>
      <c r="K108" s="32"/>
      <c r="L108" s="32"/>
      <c r="M108" s="32"/>
      <c r="N108" s="32"/>
      <c r="O108" s="32"/>
      <c r="P108" s="32"/>
      <c r="Q108" s="32"/>
      <c r="R108" s="50" t="e">
        <f t="shared" si="48"/>
        <v>#DIV/0!</v>
      </c>
      <c r="S108" s="50" t="e">
        <f t="shared" si="49"/>
        <v>#DIV/0!</v>
      </c>
      <c r="T108" s="50" t="e">
        <f t="shared" si="50"/>
        <v>#DIV/0!</v>
      </c>
      <c r="U108" s="32"/>
      <c r="V108" s="77" t="e">
        <f t="shared" si="51"/>
        <v>#DIV/0!</v>
      </c>
      <c r="W108" s="77" t="e">
        <f t="shared" si="52"/>
        <v>#DIV/0!</v>
      </c>
      <c r="X108" s="77" t="e">
        <f t="shared" si="53"/>
        <v>#DIV/0!</v>
      </c>
      <c r="Y108" s="77" t="e">
        <f t="shared" si="54"/>
        <v>#DIV/0!</v>
      </c>
      <c r="Z108" s="77" t="e">
        <f t="shared" si="55"/>
        <v>#DIV/0!</v>
      </c>
      <c r="AA108" s="77" t="e">
        <f t="shared" si="56"/>
        <v>#DIV/0!</v>
      </c>
      <c r="AB108" s="77" t="e">
        <f t="shared" si="57"/>
        <v>#DIV/0!</v>
      </c>
      <c r="AC108" s="77" t="e">
        <f t="shared" si="58"/>
        <v>#DIV/0!</v>
      </c>
      <c r="AD108" s="77" t="e">
        <f t="shared" si="59"/>
        <v>#DIV/0!</v>
      </c>
      <c r="AE108" s="77" t="e">
        <f t="shared" si="60"/>
        <v>#DIV/0!</v>
      </c>
      <c r="AF108" s="77" t="e">
        <f t="shared" si="61"/>
        <v>#DIV/0!</v>
      </c>
      <c r="AG108" s="77" t="e">
        <f t="shared" si="62"/>
        <v>#DIV/0!</v>
      </c>
      <c r="AH108" s="32"/>
      <c r="AI108" s="32"/>
      <c r="AJ108" s="52">
        <f>'C-SSA database'!$K$27</f>
        <v>143.80000000000001</v>
      </c>
      <c r="AK108" s="52">
        <f>'C-SSA database'!$K$73</f>
        <v>31.97</v>
      </c>
      <c r="AL108" s="52">
        <f>'C-SSA database'!$K$116</f>
        <v>319.67</v>
      </c>
      <c r="AM108" s="53">
        <f>'C-SSA database'!$K$30</f>
        <v>2.0735000000000001</v>
      </c>
      <c r="AN108" s="54">
        <f>'C-SSA database'!$K$76</f>
        <v>0.31040000000000001</v>
      </c>
      <c r="AO108" s="54">
        <f>'C-SSA database'!$K$119</f>
        <v>3.1040000000000001</v>
      </c>
      <c r="AP108" s="55">
        <f>'C-SSA database'!$K$33</f>
        <v>0.54279999999999995</v>
      </c>
      <c r="AQ108" s="52">
        <f>'C-SSA database'!$K$79</f>
        <v>2.0799999999999999E-2</v>
      </c>
      <c r="AR108" s="52">
        <f>'C-SSA database'!$K$122</f>
        <v>0.20799999999999999</v>
      </c>
      <c r="AS108" s="56">
        <f>'C-SSA database'!$K$36</f>
        <v>8.83</v>
      </c>
      <c r="AT108" s="56">
        <f>'C-SSA database'!$K$82</f>
        <v>1.17</v>
      </c>
      <c r="AU108" s="54">
        <f>'C-SSA database'!$K$125</f>
        <v>11.7</v>
      </c>
      <c r="AV108" s="55">
        <f>'C-SSA database'!$K$39</f>
        <v>2.5034770514603618E-2</v>
      </c>
      <c r="AW108" s="55">
        <f>'C-SSA database'!$K$85</f>
        <v>3.9E-2</v>
      </c>
      <c r="AX108" s="55">
        <f>'C-SSA database'!$K$128</f>
        <v>0.39</v>
      </c>
      <c r="AY108" s="53">
        <f>'C-SSA database'!$K$42</f>
        <v>6.6012000000000004</v>
      </c>
      <c r="AZ108" s="53">
        <f>'C-SSA database'!$K$88</f>
        <v>12.121</v>
      </c>
      <c r="BA108" s="53">
        <f>'C-SSA database'!$K$131</f>
        <v>121.212</v>
      </c>
      <c r="BB108" s="55">
        <f>'C-SSA database'!$K$45</f>
        <v>2.6029411764705887E-3</v>
      </c>
      <c r="BC108" s="55">
        <f>'C-SSA database'!$K$91</f>
        <v>2.2058823529411765E-4</v>
      </c>
      <c r="BD108" s="57">
        <f>'C-SSA database'!$K$134</f>
        <v>2.2058823529411769E-3</v>
      </c>
      <c r="BE108" s="53">
        <f>'C-SSA database'!$K$48</f>
        <v>35137</v>
      </c>
      <c r="BF108" s="54">
        <f>'C-SSA database'!$K$94</f>
        <v>7249</v>
      </c>
      <c r="BG108" s="53">
        <f>'C-SSA database'!$K$137</f>
        <v>72490</v>
      </c>
      <c r="BH108" s="57">
        <f>'C-SSA database'!$K$51</f>
        <v>2.1269999999999998</v>
      </c>
      <c r="BI108" s="55">
        <f>'C-SSA database'!$K$97</f>
        <v>6.2960000000000002E-2</v>
      </c>
      <c r="BJ108" s="57">
        <f>'C-SSA database'!$K$140</f>
        <v>0.62960000000000005</v>
      </c>
      <c r="BK108" s="53">
        <f>'C-SSA database'!$K$54</f>
        <v>2.4252336448598128E-3</v>
      </c>
      <c r="BL108" s="54">
        <f>'C-SSA database'!$K$100</f>
        <v>2.2009345794392521E-3</v>
      </c>
      <c r="BM108" s="53">
        <f>'C-SSA database'!$K$143</f>
        <v>2.200934579439252E-2</v>
      </c>
      <c r="BN108" s="57">
        <f>'C-SSA database'!$K$57</f>
        <v>1863.5</v>
      </c>
      <c r="BO108" s="57">
        <f>'C-SSA database'!$K$103</f>
        <v>328.08</v>
      </c>
      <c r="BP108" s="57">
        <f>'C-SSA database'!$K$146</f>
        <v>3280.8</v>
      </c>
      <c r="BQ108" s="53">
        <f>'C-SSA database'!$K$60</f>
        <v>16.806999999999999</v>
      </c>
      <c r="BR108" s="53">
        <f>'C-SSA database'!$K$106</f>
        <v>26.26</v>
      </c>
      <c r="BS108" s="53">
        <f>'C-SSA database'!$K$149</f>
        <v>262.61</v>
      </c>
    </row>
    <row r="109" spans="1:71" x14ac:dyDescent="0.2">
      <c r="A109" s="32"/>
      <c r="B109" s="32"/>
      <c r="C109" s="32"/>
      <c r="D109" s="32"/>
      <c r="E109" s="32"/>
      <c r="F109" s="32"/>
      <c r="G109" s="32"/>
      <c r="H109" s="32"/>
      <c r="I109" s="32"/>
      <c r="J109" s="32"/>
      <c r="K109" s="32"/>
      <c r="L109" s="32"/>
      <c r="M109" s="32"/>
      <c r="N109" s="32"/>
      <c r="O109" s="32"/>
      <c r="P109" s="32"/>
      <c r="Q109" s="32"/>
      <c r="R109" s="50" t="e">
        <f t="shared" si="48"/>
        <v>#DIV/0!</v>
      </c>
      <c r="S109" s="50" t="e">
        <f t="shared" si="49"/>
        <v>#DIV/0!</v>
      </c>
      <c r="T109" s="50" t="e">
        <f t="shared" si="50"/>
        <v>#DIV/0!</v>
      </c>
      <c r="U109" s="32"/>
      <c r="V109" s="77" t="e">
        <f t="shared" si="51"/>
        <v>#DIV/0!</v>
      </c>
      <c r="W109" s="77" t="e">
        <f t="shared" si="52"/>
        <v>#DIV/0!</v>
      </c>
      <c r="X109" s="77" t="e">
        <f t="shared" si="53"/>
        <v>#DIV/0!</v>
      </c>
      <c r="Y109" s="77" t="e">
        <f t="shared" si="54"/>
        <v>#DIV/0!</v>
      </c>
      <c r="Z109" s="77" t="e">
        <f t="shared" si="55"/>
        <v>#DIV/0!</v>
      </c>
      <c r="AA109" s="77" t="e">
        <f t="shared" si="56"/>
        <v>#DIV/0!</v>
      </c>
      <c r="AB109" s="77" t="e">
        <f t="shared" si="57"/>
        <v>#DIV/0!</v>
      </c>
      <c r="AC109" s="77" t="e">
        <f t="shared" si="58"/>
        <v>#DIV/0!</v>
      </c>
      <c r="AD109" s="77" t="e">
        <f t="shared" si="59"/>
        <v>#DIV/0!</v>
      </c>
      <c r="AE109" s="77" t="e">
        <f t="shared" si="60"/>
        <v>#DIV/0!</v>
      </c>
      <c r="AF109" s="77" t="e">
        <f t="shared" si="61"/>
        <v>#DIV/0!</v>
      </c>
      <c r="AG109" s="77" t="e">
        <f t="shared" si="62"/>
        <v>#DIV/0!</v>
      </c>
      <c r="AH109" s="32"/>
      <c r="AI109" s="32"/>
      <c r="AJ109" s="52">
        <f>'C-SSA database'!$K$27</f>
        <v>143.80000000000001</v>
      </c>
      <c r="AK109" s="52">
        <f>'C-SSA database'!$K$73</f>
        <v>31.97</v>
      </c>
      <c r="AL109" s="52">
        <f>'C-SSA database'!$K$116</f>
        <v>319.67</v>
      </c>
      <c r="AM109" s="53">
        <f>'C-SSA database'!$K$30</f>
        <v>2.0735000000000001</v>
      </c>
      <c r="AN109" s="54">
        <f>'C-SSA database'!$K$76</f>
        <v>0.31040000000000001</v>
      </c>
      <c r="AO109" s="54">
        <f>'C-SSA database'!$K$119</f>
        <v>3.1040000000000001</v>
      </c>
      <c r="AP109" s="55">
        <f>'C-SSA database'!$K$33</f>
        <v>0.54279999999999995</v>
      </c>
      <c r="AQ109" s="52">
        <f>'C-SSA database'!$K$79</f>
        <v>2.0799999999999999E-2</v>
      </c>
      <c r="AR109" s="52">
        <f>'C-SSA database'!$K$122</f>
        <v>0.20799999999999999</v>
      </c>
      <c r="AS109" s="56">
        <f>'C-SSA database'!$K$36</f>
        <v>8.83</v>
      </c>
      <c r="AT109" s="56">
        <f>'C-SSA database'!$K$82</f>
        <v>1.17</v>
      </c>
      <c r="AU109" s="54">
        <f>'C-SSA database'!$K$125</f>
        <v>11.7</v>
      </c>
      <c r="AV109" s="55">
        <f>'C-SSA database'!$K$39</f>
        <v>2.5034770514603618E-2</v>
      </c>
      <c r="AW109" s="55">
        <f>'C-SSA database'!$K$85</f>
        <v>3.9E-2</v>
      </c>
      <c r="AX109" s="55">
        <f>'C-SSA database'!$K$128</f>
        <v>0.39</v>
      </c>
      <c r="AY109" s="53">
        <f>'C-SSA database'!$K$42</f>
        <v>6.6012000000000004</v>
      </c>
      <c r="AZ109" s="53">
        <f>'C-SSA database'!$K$88</f>
        <v>12.121</v>
      </c>
      <c r="BA109" s="53">
        <f>'C-SSA database'!$K$131</f>
        <v>121.212</v>
      </c>
      <c r="BB109" s="55">
        <f>'C-SSA database'!$K$45</f>
        <v>2.6029411764705887E-3</v>
      </c>
      <c r="BC109" s="55">
        <f>'C-SSA database'!$K$91</f>
        <v>2.2058823529411765E-4</v>
      </c>
      <c r="BD109" s="57">
        <f>'C-SSA database'!$K$134</f>
        <v>2.2058823529411769E-3</v>
      </c>
      <c r="BE109" s="53">
        <f>'C-SSA database'!$K$48</f>
        <v>35137</v>
      </c>
      <c r="BF109" s="54">
        <f>'C-SSA database'!$K$94</f>
        <v>7249</v>
      </c>
      <c r="BG109" s="53">
        <f>'C-SSA database'!$K$137</f>
        <v>72490</v>
      </c>
      <c r="BH109" s="57">
        <f>'C-SSA database'!$K$51</f>
        <v>2.1269999999999998</v>
      </c>
      <c r="BI109" s="55">
        <f>'C-SSA database'!$K$97</f>
        <v>6.2960000000000002E-2</v>
      </c>
      <c r="BJ109" s="57">
        <f>'C-SSA database'!$K$140</f>
        <v>0.62960000000000005</v>
      </c>
      <c r="BK109" s="53">
        <f>'C-SSA database'!$K$54</f>
        <v>2.4252336448598128E-3</v>
      </c>
      <c r="BL109" s="54">
        <f>'C-SSA database'!$K$100</f>
        <v>2.2009345794392521E-3</v>
      </c>
      <c r="BM109" s="53">
        <f>'C-SSA database'!$K$143</f>
        <v>2.200934579439252E-2</v>
      </c>
      <c r="BN109" s="57">
        <f>'C-SSA database'!$K$57</f>
        <v>1863.5</v>
      </c>
      <c r="BO109" s="57">
        <f>'C-SSA database'!$K$103</f>
        <v>328.08</v>
      </c>
      <c r="BP109" s="57">
        <f>'C-SSA database'!$K$146</f>
        <v>3280.8</v>
      </c>
      <c r="BQ109" s="53">
        <f>'C-SSA database'!$K$60</f>
        <v>16.806999999999999</v>
      </c>
      <c r="BR109" s="53">
        <f>'C-SSA database'!$K$106</f>
        <v>26.26</v>
      </c>
      <c r="BS109" s="53">
        <f>'C-SSA database'!$K$149</f>
        <v>262.61</v>
      </c>
    </row>
    <row r="110" spans="1:71" x14ac:dyDescent="0.2">
      <c r="A110" s="32"/>
      <c r="B110" s="32"/>
      <c r="C110" s="32"/>
      <c r="D110" s="32"/>
      <c r="E110" s="32"/>
      <c r="F110" s="32"/>
      <c r="G110" s="32"/>
      <c r="H110" s="32"/>
      <c r="I110" s="32"/>
      <c r="J110" s="32"/>
      <c r="K110" s="32"/>
      <c r="L110" s="32"/>
      <c r="M110" s="32"/>
      <c r="N110" s="32"/>
      <c r="O110" s="32"/>
      <c r="P110" s="32"/>
      <c r="Q110" s="32"/>
      <c r="R110" s="50" t="e">
        <f t="shared" si="48"/>
        <v>#DIV/0!</v>
      </c>
      <c r="S110" s="50" t="e">
        <f t="shared" si="49"/>
        <v>#DIV/0!</v>
      </c>
      <c r="T110" s="50" t="e">
        <f t="shared" si="50"/>
        <v>#DIV/0!</v>
      </c>
      <c r="U110" s="32"/>
      <c r="V110" s="77" t="e">
        <f t="shared" si="51"/>
        <v>#DIV/0!</v>
      </c>
      <c r="W110" s="77" t="e">
        <f t="shared" si="52"/>
        <v>#DIV/0!</v>
      </c>
      <c r="X110" s="77" t="e">
        <f t="shared" si="53"/>
        <v>#DIV/0!</v>
      </c>
      <c r="Y110" s="77" t="e">
        <f t="shared" si="54"/>
        <v>#DIV/0!</v>
      </c>
      <c r="Z110" s="77" t="e">
        <f t="shared" si="55"/>
        <v>#DIV/0!</v>
      </c>
      <c r="AA110" s="77" t="e">
        <f t="shared" si="56"/>
        <v>#DIV/0!</v>
      </c>
      <c r="AB110" s="77" t="e">
        <f t="shared" si="57"/>
        <v>#DIV/0!</v>
      </c>
      <c r="AC110" s="77" t="e">
        <f t="shared" si="58"/>
        <v>#DIV/0!</v>
      </c>
      <c r="AD110" s="77" t="e">
        <f t="shared" si="59"/>
        <v>#DIV/0!</v>
      </c>
      <c r="AE110" s="77" t="e">
        <f t="shared" si="60"/>
        <v>#DIV/0!</v>
      </c>
      <c r="AF110" s="77" t="e">
        <f t="shared" si="61"/>
        <v>#DIV/0!</v>
      </c>
      <c r="AG110" s="77" t="e">
        <f t="shared" si="62"/>
        <v>#DIV/0!</v>
      </c>
      <c r="AH110" s="32"/>
      <c r="AI110" s="32"/>
      <c r="AJ110" s="52">
        <f>'C-SSA database'!$K$27</f>
        <v>143.80000000000001</v>
      </c>
      <c r="AK110" s="52">
        <f>'C-SSA database'!$K$73</f>
        <v>31.97</v>
      </c>
      <c r="AL110" s="52">
        <f>'C-SSA database'!$K$116</f>
        <v>319.67</v>
      </c>
      <c r="AM110" s="53">
        <f>'C-SSA database'!$K$30</f>
        <v>2.0735000000000001</v>
      </c>
      <c r="AN110" s="54">
        <f>'C-SSA database'!$K$76</f>
        <v>0.31040000000000001</v>
      </c>
      <c r="AO110" s="54">
        <f>'C-SSA database'!$K$119</f>
        <v>3.1040000000000001</v>
      </c>
      <c r="AP110" s="55">
        <f>'C-SSA database'!$K$33</f>
        <v>0.54279999999999995</v>
      </c>
      <c r="AQ110" s="52">
        <f>'C-SSA database'!$K$79</f>
        <v>2.0799999999999999E-2</v>
      </c>
      <c r="AR110" s="52">
        <f>'C-SSA database'!$K$122</f>
        <v>0.20799999999999999</v>
      </c>
      <c r="AS110" s="56">
        <f>'C-SSA database'!$K$36</f>
        <v>8.83</v>
      </c>
      <c r="AT110" s="56">
        <f>'C-SSA database'!$K$82</f>
        <v>1.17</v>
      </c>
      <c r="AU110" s="54">
        <f>'C-SSA database'!$K$125</f>
        <v>11.7</v>
      </c>
      <c r="AV110" s="55">
        <f>'C-SSA database'!$K$39</f>
        <v>2.5034770514603618E-2</v>
      </c>
      <c r="AW110" s="55">
        <f>'C-SSA database'!$K$85</f>
        <v>3.9E-2</v>
      </c>
      <c r="AX110" s="55">
        <f>'C-SSA database'!$K$128</f>
        <v>0.39</v>
      </c>
      <c r="AY110" s="53">
        <f>'C-SSA database'!$K$42</f>
        <v>6.6012000000000004</v>
      </c>
      <c r="AZ110" s="53">
        <f>'C-SSA database'!$K$88</f>
        <v>12.121</v>
      </c>
      <c r="BA110" s="53">
        <f>'C-SSA database'!$K$131</f>
        <v>121.212</v>
      </c>
      <c r="BB110" s="55">
        <f>'C-SSA database'!$K$45</f>
        <v>2.6029411764705887E-3</v>
      </c>
      <c r="BC110" s="55">
        <f>'C-SSA database'!$K$91</f>
        <v>2.2058823529411765E-4</v>
      </c>
      <c r="BD110" s="57">
        <f>'C-SSA database'!$K$134</f>
        <v>2.2058823529411769E-3</v>
      </c>
      <c r="BE110" s="53">
        <f>'C-SSA database'!$K$48</f>
        <v>35137</v>
      </c>
      <c r="BF110" s="54">
        <f>'C-SSA database'!$K$94</f>
        <v>7249</v>
      </c>
      <c r="BG110" s="53">
        <f>'C-SSA database'!$K$137</f>
        <v>72490</v>
      </c>
      <c r="BH110" s="57">
        <f>'C-SSA database'!$K$51</f>
        <v>2.1269999999999998</v>
      </c>
      <c r="BI110" s="55">
        <f>'C-SSA database'!$K$97</f>
        <v>6.2960000000000002E-2</v>
      </c>
      <c r="BJ110" s="57">
        <f>'C-SSA database'!$K$140</f>
        <v>0.62960000000000005</v>
      </c>
      <c r="BK110" s="53">
        <f>'C-SSA database'!$K$54</f>
        <v>2.4252336448598128E-3</v>
      </c>
      <c r="BL110" s="54">
        <f>'C-SSA database'!$K$100</f>
        <v>2.2009345794392521E-3</v>
      </c>
      <c r="BM110" s="53">
        <f>'C-SSA database'!$K$143</f>
        <v>2.200934579439252E-2</v>
      </c>
      <c r="BN110" s="57">
        <f>'C-SSA database'!$K$57</f>
        <v>1863.5</v>
      </c>
      <c r="BO110" s="57">
        <f>'C-SSA database'!$K$103</f>
        <v>328.08</v>
      </c>
      <c r="BP110" s="57">
        <f>'C-SSA database'!$K$146</f>
        <v>3280.8</v>
      </c>
      <c r="BQ110" s="53">
        <f>'C-SSA database'!$K$60</f>
        <v>16.806999999999999</v>
      </c>
      <c r="BR110" s="53">
        <f>'C-SSA database'!$K$106</f>
        <v>26.26</v>
      </c>
      <c r="BS110" s="53">
        <f>'C-SSA database'!$K$149</f>
        <v>262.61</v>
      </c>
    </row>
    <row r="111" spans="1:71" x14ac:dyDescent="0.2">
      <c r="A111" s="32"/>
      <c r="B111" s="32"/>
      <c r="C111" s="32"/>
      <c r="D111" s="32"/>
      <c r="E111" s="32"/>
      <c r="F111" s="32"/>
      <c r="G111" s="32"/>
      <c r="H111" s="32"/>
      <c r="I111" s="32"/>
      <c r="J111" s="32"/>
      <c r="K111" s="32"/>
      <c r="L111" s="32"/>
      <c r="M111" s="32"/>
      <c r="N111" s="32"/>
      <c r="O111" s="32"/>
      <c r="P111" s="32"/>
      <c r="Q111" s="32"/>
      <c r="R111" s="50" t="e">
        <f t="shared" si="48"/>
        <v>#DIV/0!</v>
      </c>
      <c r="S111" s="50" t="e">
        <f t="shared" si="49"/>
        <v>#DIV/0!</v>
      </c>
      <c r="T111" s="50" t="e">
        <f t="shared" si="50"/>
        <v>#DIV/0!</v>
      </c>
      <c r="U111" s="32"/>
      <c r="V111" s="77" t="e">
        <f t="shared" si="51"/>
        <v>#DIV/0!</v>
      </c>
      <c r="W111" s="77" t="e">
        <f t="shared" si="52"/>
        <v>#DIV/0!</v>
      </c>
      <c r="X111" s="77" t="e">
        <f t="shared" si="53"/>
        <v>#DIV/0!</v>
      </c>
      <c r="Y111" s="77" t="e">
        <f t="shared" si="54"/>
        <v>#DIV/0!</v>
      </c>
      <c r="Z111" s="77" t="e">
        <f t="shared" si="55"/>
        <v>#DIV/0!</v>
      </c>
      <c r="AA111" s="77" t="e">
        <f t="shared" si="56"/>
        <v>#DIV/0!</v>
      </c>
      <c r="AB111" s="77" t="e">
        <f t="shared" si="57"/>
        <v>#DIV/0!</v>
      </c>
      <c r="AC111" s="77" t="e">
        <f t="shared" si="58"/>
        <v>#DIV/0!</v>
      </c>
      <c r="AD111" s="77" t="e">
        <f t="shared" si="59"/>
        <v>#DIV/0!</v>
      </c>
      <c r="AE111" s="77" t="e">
        <f t="shared" si="60"/>
        <v>#DIV/0!</v>
      </c>
      <c r="AF111" s="77" t="e">
        <f t="shared" si="61"/>
        <v>#DIV/0!</v>
      </c>
      <c r="AG111" s="77" t="e">
        <f t="shared" si="62"/>
        <v>#DIV/0!</v>
      </c>
      <c r="AH111" s="32"/>
      <c r="AI111" s="32"/>
      <c r="AJ111" s="52">
        <f>'C-SSA database'!$K$27</f>
        <v>143.80000000000001</v>
      </c>
      <c r="AK111" s="52">
        <f>'C-SSA database'!$K$73</f>
        <v>31.97</v>
      </c>
      <c r="AL111" s="52">
        <f>'C-SSA database'!$K$116</f>
        <v>319.67</v>
      </c>
      <c r="AM111" s="53">
        <f>'C-SSA database'!$K$30</f>
        <v>2.0735000000000001</v>
      </c>
      <c r="AN111" s="54">
        <f>'C-SSA database'!$K$76</f>
        <v>0.31040000000000001</v>
      </c>
      <c r="AO111" s="54">
        <f>'C-SSA database'!$K$119</f>
        <v>3.1040000000000001</v>
      </c>
      <c r="AP111" s="55">
        <f>'C-SSA database'!$K$33</f>
        <v>0.54279999999999995</v>
      </c>
      <c r="AQ111" s="52">
        <f>'C-SSA database'!$K$79</f>
        <v>2.0799999999999999E-2</v>
      </c>
      <c r="AR111" s="52">
        <f>'C-SSA database'!$K$122</f>
        <v>0.20799999999999999</v>
      </c>
      <c r="AS111" s="56">
        <f>'C-SSA database'!$K$36</f>
        <v>8.83</v>
      </c>
      <c r="AT111" s="56">
        <f>'C-SSA database'!$K$82</f>
        <v>1.17</v>
      </c>
      <c r="AU111" s="54">
        <f>'C-SSA database'!$K$125</f>
        <v>11.7</v>
      </c>
      <c r="AV111" s="55">
        <f>'C-SSA database'!$K$39</f>
        <v>2.5034770514603618E-2</v>
      </c>
      <c r="AW111" s="55">
        <f>'C-SSA database'!$K$85</f>
        <v>3.9E-2</v>
      </c>
      <c r="AX111" s="55">
        <f>'C-SSA database'!$K$128</f>
        <v>0.39</v>
      </c>
      <c r="AY111" s="53">
        <f>'C-SSA database'!$K$42</f>
        <v>6.6012000000000004</v>
      </c>
      <c r="AZ111" s="53">
        <f>'C-SSA database'!$K$88</f>
        <v>12.121</v>
      </c>
      <c r="BA111" s="53">
        <f>'C-SSA database'!$K$131</f>
        <v>121.212</v>
      </c>
      <c r="BB111" s="55">
        <f>'C-SSA database'!$K$45</f>
        <v>2.6029411764705887E-3</v>
      </c>
      <c r="BC111" s="55">
        <f>'C-SSA database'!$K$91</f>
        <v>2.2058823529411765E-4</v>
      </c>
      <c r="BD111" s="57">
        <f>'C-SSA database'!$K$134</f>
        <v>2.2058823529411769E-3</v>
      </c>
      <c r="BE111" s="53">
        <f>'C-SSA database'!$K$48</f>
        <v>35137</v>
      </c>
      <c r="BF111" s="54">
        <f>'C-SSA database'!$K$94</f>
        <v>7249</v>
      </c>
      <c r="BG111" s="53">
        <f>'C-SSA database'!$K$137</f>
        <v>72490</v>
      </c>
      <c r="BH111" s="57">
        <f>'C-SSA database'!$K$51</f>
        <v>2.1269999999999998</v>
      </c>
      <c r="BI111" s="55">
        <f>'C-SSA database'!$K$97</f>
        <v>6.2960000000000002E-2</v>
      </c>
      <c r="BJ111" s="57">
        <f>'C-SSA database'!$K$140</f>
        <v>0.62960000000000005</v>
      </c>
      <c r="BK111" s="53">
        <f>'C-SSA database'!$K$54</f>
        <v>2.4252336448598128E-3</v>
      </c>
      <c r="BL111" s="54">
        <f>'C-SSA database'!$K$100</f>
        <v>2.2009345794392521E-3</v>
      </c>
      <c r="BM111" s="53">
        <f>'C-SSA database'!$K$143</f>
        <v>2.200934579439252E-2</v>
      </c>
      <c r="BN111" s="57">
        <f>'C-SSA database'!$K$57</f>
        <v>1863.5</v>
      </c>
      <c r="BO111" s="57">
        <f>'C-SSA database'!$K$103</f>
        <v>328.08</v>
      </c>
      <c r="BP111" s="57">
        <f>'C-SSA database'!$K$146</f>
        <v>3280.8</v>
      </c>
      <c r="BQ111" s="53">
        <f>'C-SSA database'!$K$60</f>
        <v>16.806999999999999</v>
      </c>
      <c r="BR111" s="53">
        <f>'C-SSA database'!$K$106</f>
        <v>26.26</v>
      </c>
      <c r="BS111" s="53">
        <f>'C-SSA database'!$K$149</f>
        <v>262.61</v>
      </c>
    </row>
    <row r="112" spans="1:71" x14ac:dyDescent="0.2">
      <c r="A112" s="32"/>
      <c r="B112" s="32"/>
      <c r="C112" s="32"/>
      <c r="D112" s="32"/>
      <c r="E112" s="32"/>
      <c r="F112" s="32"/>
      <c r="G112" s="32"/>
      <c r="H112" s="32"/>
      <c r="I112" s="32"/>
      <c r="J112" s="32"/>
      <c r="K112" s="32"/>
      <c r="L112" s="32"/>
      <c r="M112" s="32"/>
      <c r="N112" s="32"/>
      <c r="O112" s="32"/>
      <c r="P112" s="32"/>
      <c r="Q112" s="32"/>
      <c r="R112" s="50" t="e">
        <f t="shared" si="48"/>
        <v>#DIV/0!</v>
      </c>
      <c r="S112" s="50" t="e">
        <f t="shared" si="49"/>
        <v>#DIV/0!</v>
      </c>
      <c r="T112" s="50" t="e">
        <f t="shared" si="50"/>
        <v>#DIV/0!</v>
      </c>
      <c r="U112" s="32"/>
      <c r="V112" s="77" t="e">
        <f t="shared" si="51"/>
        <v>#DIV/0!</v>
      </c>
      <c r="W112" s="77" t="e">
        <f t="shared" si="52"/>
        <v>#DIV/0!</v>
      </c>
      <c r="X112" s="77" t="e">
        <f t="shared" si="53"/>
        <v>#DIV/0!</v>
      </c>
      <c r="Y112" s="77" t="e">
        <f t="shared" si="54"/>
        <v>#DIV/0!</v>
      </c>
      <c r="Z112" s="77" t="e">
        <f t="shared" si="55"/>
        <v>#DIV/0!</v>
      </c>
      <c r="AA112" s="77" t="e">
        <f t="shared" si="56"/>
        <v>#DIV/0!</v>
      </c>
      <c r="AB112" s="77" t="e">
        <f t="shared" si="57"/>
        <v>#DIV/0!</v>
      </c>
      <c r="AC112" s="77" t="e">
        <f t="shared" si="58"/>
        <v>#DIV/0!</v>
      </c>
      <c r="AD112" s="77" t="e">
        <f t="shared" si="59"/>
        <v>#DIV/0!</v>
      </c>
      <c r="AE112" s="77" t="e">
        <f t="shared" si="60"/>
        <v>#DIV/0!</v>
      </c>
      <c r="AF112" s="77" t="e">
        <f t="shared" si="61"/>
        <v>#DIV/0!</v>
      </c>
      <c r="AG112" s="77" t="e">
        <f t="shared" si="62"/>
        <v>#DIV/0!</v>
      </c>
      <c r="AH112" s="32"/>
      <c r="AI112" s="32"/>
      <c r="AJ112" s="52">
        <f>'C-SSA database'!$K$27</f>
        <v>143.80000000000001</v>
      </c>
      <c r="AK112" s="52">
        <f>'C-SSA database'!$K$73</f>
        <v>31.97</v>
      </c>
      <c r="AL112" s="52">
        <f>'C-SSA database'!$K$116</f>
        <v>319.67</v>
      </c>
      <c r="AM112" s="53">
        <f>'C-SSA database'!$K$30</f>
        <v>2.0735000000000001</v>
      </c>
      <c r="AN112" s="54">
        <f>'C-SSA database'!$K$76</f>
        <v>0.31040000000000001</v>
      </c>
      <c r="AO112" s="54">
        <f>'C-SSA database'!$K$119</f>
        <v>3.1040000000000001</v>
      </c>
      <c r="AP112" s="55">
        <f>'C-SSA database'!$K$33</f>
        <v>0.54279999999999995</v>
      </c>
      <c r="AQ112" s="52">
        <f>'C-SSA database'!$K$79</f>
        <v>2.0799999999999999E-2</v>
      </c>
      <c r="AR112" s="52">
        <f>'C-SSA database'!$K$122</f>
        <v>0.20799999999999999</v>
      </c>
      <c r="AS112" s="56">
        <f>'C-SSA database'!$K$36</f>
        <v>8.83</v>
      </c>
      <c r="AT112" s="56">
        <f>'C-SSA database'!$K$82</f>
        <v>1.17</v>
      </c>
      <c r="AU112" s="54">
        <f>'C-SSA database'!$K$125</f>
        <v>11.7</v>
      </c>
      <c r="AV112" s="55">
        <f>'C-SSA database'!$K$39</f>
        <v>2.5034770514603618E-2</v>
      </c>
      <c r="AW112" s="55">
        <f>'C-SSA database'!$K$85</f>
        <v>3.9E-2</v>
      </c>
      <c r="AX112" s="55">
        <f>'C-SSA database'!$K$128</f>
        <v>0.39</v>
      </c>
      <c r="AY112" s="53">
        <f>'C-SSA database'!$K$42</f>
        <v>6.6012000000000004</v>
      </c>
      <c r="AZ112" s="53">
        <f>'C-SSA database'!$K$88</f>
        <v>12.121</v>
      </c>
      <c r="BA112" s="53">
        <f>'C-SSA database'!$K$131</f>
        <v>121.212</v>
      </c>
      <c r="BB112" s="55">
        <f>'C-SSA database'!$K$45</f>
        <v>2.6029411764705887E-3</v>
      </c>
      <c r="BC112" s="55">
        <f>'C-SSA database'!$K$91</f>
        <v>2.2058823529411765E-4</v>
      </c>
      <c r="BD112" s="57">
        <f>'C-SSA database'!$K$134</f>
        <v>2.2058823529411769E-3</v>
      </c>
      <c r="BE112" s="53">
        <f>'C-SSA database'!$K$48</f>
        <v>35137</v>
      </c>
      <c r="BF112" s="54">
        <f>'C-SSA database'!$K$94</f>
        <v>7249</v>
      </c>
      <c r="BG112" s="53">
        <f>'C-SSA database'!$K$137</f>
        <v>72490</v>
      </c>
      <c r="BH112" s="57">
        <f>'C-SSA database'!$K$51</f>
        <v>2.1269999999999998</v>
      </c>
      <c r="BI112" s="55">
        <f>'C-SSA database'!$K$97</f>
        <v>6.2960000000000002E-2</v>
      </c>
      <c r="BJ112" s="57">
        <f>'C-SSA database'!$K$140</f>
        <v>0.62960000000000005</v>
      </c>
      <c r="BK112" s="53">
        <f>'C-SSA database'!$K$54</f>
        <v>2.4252336448598128E-3</v>
      </c>
      <c r="BL112" s="54">
        <f>'C-SSA database'!$K$100</f>
        <v>2.2009345794392521E-3</v>
      </c>
      <c r="BM112" s="53">
        <f>'C-SSA database'!$K$143</f>
        <v>2.200934579439252E-2</v>
      </c>
      <c r="BN112" s="57">
        <f>'C-SSA database'!$K$57</f>
        <v>1863.5</v>
      </c>
      <c r="BO112" s="57">
        <f>'C-SSA database'!$K$103</f>
        <v>328.08</v>
      </c>
      <c r="BP112" s="57">
        <f>'C-SSA database'!$K$146</f>
        <v>3280.8</v>
      </c>
      <c r="BQ112" s="53">
        <f>'C-SSA database'!$K$60</f>
        <v>16.806999999999999</v>
      </c>
      <c r="BR112" s="53">
        <f>'C-SSA database'!$K$106</f>
        <v>26.26</v>
      </c>
      <c r="BS112" s="53">
        <f>'C-SSA database'!$K$149</f>
        <v>262.61</v>
      </c>
    </row>
    <row r="113" spans="1:71" x14ac:dyDescent="0.2">
      <c r="A113" s="32"/>
      <c r="B113" s="32"/>
      <c r="C113" s="32"/>
      <c r="D113" s="32"/>
      <c r="E113" s="32"/>
      <c r="F113" s="32"/>
      <c r="G113" s="32"/>
      <c r="H113" s="32"/>
      <c r="I113" s="32"/>
      <c r="J113" s="32"/>
      <c r="K113" s="32"/>
      <c r="L113" s="32"/>
      <c r="M113" s="32"/>
      <c r="N113" s="32"/>
      <c r="O113" s="32"/>
      <c r="P113" s="32"/>
      <c r="Q113" s="32"/>
      <c r="R113" s="50" t="e">
        <f t="shared" si="48"/>
        <v>#DIV/0!</v>
      </c>
      <c r="S113" s="50" t="e">
        <f t="shared" si="49"/>
        <v>#DIV/0!</v>
      </c>
      <c r="T113" s="50" t="e">
        <f t="shared" si="50"/>
        <v>#DIV/0!</v>
      </c>
      <c r="U113" s="32"/>
      <c r="V113" s="77" t="e">
        <f t="shared" si="51"/>
        <v>#DIV/0!</v>
      </c>
      <c r="W113" s="77" t="e">
        <f t="shared" si="52"/>
        <v>#DIV/0!</v>
      </c>
      <c r="X113" s="77" t="e">
        <f t="shared" si="53"/>
        <v>#DIV/0!</v>
      </c>
      <c r="Y113" s="77" t="e">
        <f t="shared" si="54"/>
        <v>#DIV/0!</v>
      </c>
      <c r="Z113" s="77" t="e">
        <f t="shared" si="55"/>
        <v>#DIV/0!</v>
      </c>
      <c r="AA113" s="77" t="e">
        <f t="shared" si="56"/>
        <v>#DIV/0!</v>
      </c>
      <c r="AB113" s="77" t="e">
        <f t="shared" si="57"/>
        <v>#DIV/0!</v>
      </c>
      <c r="AC113" s="77" t="e">
        <f t="shared" si="58"/>
        <v>#DIV/0!</v>
      </c>
      <c r="AD113" s="77" t="e">
        <f t="shared" si="59"/>
        <v>#DIV/0!</v>
      </c>
      <c r="AE113" s="77" t="e">
        <f t="shared" si="60"/>
        <v>#DIV/0!</v>
      </c>
      <c r="AF113" s="77" t="e">
        <f t="shared" si="61"/>
        <v>#DIV/0!</v>
      </c>
      <c r="AG113" s="77" t="e">
        <f t="shared" si="62"/>
        <v>#DIV/0!</v>
      </c>
      <c r="AH113" s="32"/>
      <c r="AI113" s="32"/>
      <c r="AJ113" s="52">
        <f>'C-SSA database'!$K$27</f>
        <v>143.80000000000001</v>
      </c>
      <c r="AK113" s="52">
        <f>'C-SSA database'!$K$73</f>
        <v>31.97</v>
      </c>
      <c r="AL113" s="52">
        <f>'C-SSA database'!$K$116</f>
        <v>319.67</v>
      </c>
      <c r="AM113" s="53">
        <f>'C-SSA database'!$K$30</f>
        <v>2.0735000000000001</v>
      </c>
      <c r="AN113" s="54">
        <f>'C-SSA database'!$K$76</f>
        <v>0.31040000000000001</v>
      </c>
      <c r="AO113" s="54">
        <f>'C-SSA database'!$K$119</f>
        <v>3.1040000000000001</v>
      </c>
      <c r="AP113" s="55">
        <f>'C-SSA database'!$K$33</f>
        <v>0.54279999999999995</v>
      </c>
      <c r="AQ113" s="52">
        <f>'C-SSA database'!$K$79</f>
        <v>2.0799999999999999E-2</v>
      </c>
      <c r="AR113" s="52">
        <f>'C-SSA database'!$K$122</f>
        <v>0.20799999999999999</v>
      </c>
      <c r="AS113" s="56">
        <f>'C-SSA database'!$K$36</f>
        <v>8.83</v>
      </c>
      <c r="AT113" s="56">
        <f>'C-SSA database'!$K$82</f>
        <v>1.17</v>
      </c>
      <c r="AU113" s="54">
        <f>'C-SSA database'!$K$125</f>
        <v>11.7</v>
      </c>
      <c r="AV113" s="55">
        <f>'C-SSA database'!$K$39</f>
        <v>2.5034770514603618E-2</v>
      </c>
      <c r="AW113" s="55">
        <f>'C-SSA database'!$K$85</f>
        <v>3.9E-2</v>
      </c>
      <c r="AX113" s="55">
        <f>'C-SSA database'!$K$128</f>
        <v>0.39</v>
      </c>
      <c r="AY113" s="53">
        <f>'C-SSA database'!$K$42</f>
        <v>6.6012000000000004</v>
      </c>
      <c r="AZ113" s="53">
        <f>'C-SSA database'!$K$88</f>
        <v>12.121</v>
      </c>
      <c r="BA113" s="53">
        <f>'C-SSA database'!$K$131</f>
        <v>121.212</v>
      </c>
      <c r="BB113" s="55">
        <f>'C-SSA database'!$K$45</f>
        <v>2.6029411764705887E-3</v>
      </c>
      <c r="BC113" s="55">
        <f>'C-SSA database'!$K$91</f>
        <v>2.2058823529411765E-4</v>
      </c>
      <c r="BD113" s="57">
        <f>'C-SSA database'!$K$134</f>
        <v>2.2058823529411769E-3</v>
      </c>
      <c r="BE113" s="53">
        <f>'C-SSA database'!$K$48</f>
        <v>35137</v>
      </c>
      <c r="BF113" s="54">
        <f>'C-SSA database'!$K$94</f>
        <v>7249</v>
      </c>
      <c r="BG113" s="53">
        <f>'C-SSA database'!$K$137</f>
        <v>72490</v>
      </c>
      <c r="BH113" s="57">
        <f>'C-SSA database'!$K$51</f>
        <v>2.1269999999999998</v>
      </c>
      <c r="BI113" s="55">
        <f>'C-SSA database'!$K$97</f>
        <v>6.2960000000000002E-2</v>
      </c>
      <c r="BJ113" s="57">
        <f>'C-SSA database'!$K$140</f>
        <v>0.62960000000000005</v>
      </c>
      <c r="BK113" s="53">
        <f>'C-SSA database'!$K$54</f>
        <v>2.4252336448598128E-3</v>
      </c>
      <c r="BL113" s="54">
        <f>'C-SSA database'!$K$100</f>
        <v>2.2009345794392521E-3</v>
      </c>
      <c r="BM113" s="53">
        <f>'C-SSA database'!$K$143</f>
        <v>2.200934579439252E-2</v>
      </c>
      <c r="BN113" s="57">
        <f>'C-SSA database'!$K$57</f>
        <v>1863.5</v>
      </c>
      <c r="BO113" s="57">
        <f>'C-SSA database'!$K$103</f>
        <v>328.08</v>
      </c>
      <c r="BP113" s="57">
        <f>'C-SSA database'!$K$146</f>
        <v>3280.8</v>
      </c>
      <c r="BQ113" s="53">
        <f>'C-SSA database'!$K$60</f>
        <v>16.806999999999999</v>
      </c>
      <c r="BR113" s="53">
        <f>'C-SSA database'!$K$106</f>
        <v>26.26</v>
      </c>
      <c r="BS113" s="53">
        <f>'C-SSA database'!$K$149</f>
        <v>262.61</v>
      </c>
    </row>
    <row r="114" spans="1:71" x14ac:dyDescent="0.2">
      <c r="A114" s="32"/>
      <c r="B114" s="32"/>
      <c r="C114" s="32"/>
      <c r="D114" s="32"/>
      <c r="E114" s="32"/>
      <c r="F114" s="32"/>
      <c r="G114" s="32"/>
      <c r="H114" s="32"/>
      <c r="I114" s="32"/>
      <c r="J114" s="32"/>
      <c r="K114" s="32"/>
      <c r="L114" s="32"/>
      <c r="M114" s="32"/>
      <c r="N114" s="32"/>
      <c r="O114" s="32"/>
      <c r="P114" s="32"/>
      <c r="Q114" s="32"/>
      <c r="R114" s="50" t="e">
        <f t="shared" si="48"/>
        <v>#DIV/0!</v>
      </c>
      <c r="S114" s="50" t="e">
        <f t="shared" si="49"/>
        <v>#DIV/0!</v>
      </c>
      <c r="T114" s="50" t="e">
        <f t="shared" si="50"/>
        <v>#DIV/0!</v>
      </c>
      <c r="U114" s="32"/>
      <c r="V114" s="77" t="e">
        <f t="shared" si="51"/>
        <v>#DIV/0!</v>
      </c>
      <c r="W114" s="77" t="e">
        <f t="shared" si="52"/>
        <v>#DIV/0!</v>
      </c>
      <c r="X114" s="77" t="e">
        <f t="shared" si="53"/>
        <v>#DIV/0!</v>
      </c>
      <c r="Y114" s="77" t="e">
        <f t="shared" si="54"/>
        <v>#DIV/0!</v>
      </c>
      <c r="Z114" s="77" t="e">
        <f t="shared" si="55"/>
        <v>#DIV/0!</v>
      </c>
      <c r="AA114" s="77" t="e">
        <f t="shared" si="56"/>
        <v>#DIV/0!</v>
      </c>
      <c r="AB114" s="77" t="e">
        <f t="shared" si="57"/>
        <v>#DIV/0!</v>
      </c>
      <c r="AC114" s="77" t="e">
        <f t="shared" si="58"/>
        <v>#DIV/0!</v>
      </c>
      <c r="AD114" s="77" t="e">
        <f t="shared" si="59"/>
        <v>#DIV/0!</v>
      </c>
      <c r="AE114" s="77" t="e">
        <f t="shared" si="60"/>
        <v>#DIV/0!</v>
      </c>
      <c r="AF114" s="77" t="e">
        <f t="shared" si="61"/>
        <v>#DIV/0!</v>
      </c>
      <c r="AG114" s="77" t="e">
        <f t="shared" si="62"/>
        <v>#DIV/0!</v>
      </c>
      <c r="AH114" s="32"/>
      <c r="AI114" s="32"/>
      <c r="AJ114" s="52">
        <f>'C-SSA database'!$K$27</f>
        <v>143.80000000000001</v>
      </c>
      <c r="AK114" s="52">
        <f>'C-SSA database'!$K$73</f>
        <v>31.97</v>
      </c>
      <c r="AL114" s="52">
        <f>'C-SSA database'!$K$116</f>
        <v>319.67</v>
      </c>
      <c r="AM114" s="53">
        <f>'C-SSA database'!$K$30</f>
        <v>2.0735000000000001</v>
      </c>
      <c r="AN114" s="54">
        <f>'C-SSA database'!$K$76</f>
        <v>0.31040000000000001</v>
      </c>
      <c r="AO114" s="54">
        <f>'C-SSA database'!$K$119</f>
        <v>3.1040000000000001</v>
      </c>
      <c r="AP114" s="55">
        <f>'C-SSA database'!$K$33</f>
        <v>0.54279999999999995</v>
      </c>
      <c r="AQ114" s="52">
        <f>'C-SSA database'!$K$79</f>
        <v>2.0799999999999999E-2</v>
      </c>
      <c r="AR114" s="52">
        <f>'C-SSA database'!$K$122</f>
        <v>0.20799999999999999</v>
      </c>
      <c r="AS114" s="56">
        <f>'C-SSA database'!$K$36</f>
        <v>8.83</v>
      </c>
      <c r="AT114" s="56">
        <f>'C-SSA database'!$K$82</f>
        <v>1.17</v>
      </c>
      <c r="AU114" s="54">
        <f>'C-SSA database'!$K$125</f>
        <v>11.7</v>
      </c>
      <c r="AV114" s="55">
        <f>'C-SSA database'!$K$39</f>
        <v>2.5034770514603618E-2</v>
      </c>
      <c r="AW114" s="55">
        <f>'C-SSA database'!$K$85</f>
        <v>3.9E-2</v>
      </c>
      <c r="AX114" s="55">
        <f>'C-SSA database'!$K$128</f>
        <v>0.39</v>
      </c>
      <c r="AY114" s="53">
        <f>'C-SSA database'!$K$42</f>
        <v>6.6012000000000004</v>
      </c>
      <c r="AZ114" s="53">
        <f>'C-SSA database'!$K$88</f>
        <v>12.121</v>
      </c>
      <c r="BA114" s="53">
        <f>'C-SSA database'!$K$131</f>
        <v>121.212</v>
      </c>
      <c r="BB114" s="55">
        <f>'C-SSA database'!$K$45</f>
        <v>2.6029411764705887E-3</v>
      </c>
      <c r="BC114" s="55">
        <f>'C-SSA database'!$K$91</f>
        <v>2.2058823529411765E-4</v>
      </c>
      <c r="BD114" s="57">
        <f>'C-SSA database'!$K$134</f>
        <v>2.2058823529411769E-3</v>
      </c>
      <c r="BE114" s="53">
        <f>'C-SSA database'!$K$48</f>
        <v>35137</v>
      </c>
      <c r="BF114" s="54">
        <f>'C-SSA database'!$K$94</f>
        <v>7249</v>
      </c>
      <c r="BG114" s="53">
        <f>'C-SSA database'!$K$137</f>
        <v>72490</v>
      </c>
      <c r="BH114" s="57">
        <f>'C-SSA database'!$K$51</f>
        <v>2.1269999999999998</v>
      </c>
      <c r="BI114" s="55">
        <f>'C-SSA database'!$K$97</f>
        <v>6.2960000000000002E-2</v>
      </c>
      <c r="BJ114" s="57">
        <f>'C-SSA database'!$K$140</f>
        <v>0.62960000000000005</v>
      </c>
      <c r="BK114" s="53">
        <f>'C-SSA database'!$K$54</f>
        <v>2.4252336448598128E-3</v>
      </c>
      <c r="BL114" s="54">
        <f>'C-SSA database'!$K$100</f>
        <v>2.2009345794392521E-3</v>
      </c>
      <c r="BM114" s="53">
        <f>'C-SSA database'!$K$143</f>
        <v>2.200934579439252E-2</v>
      </c>
      <c r="BN114" s="57">
        <f>'C-SSA database'!$K$57</f>
        <v>1863.5</v>
      </c>
      <c r="BO114" s="57">
        <f>'C-SSA database'!$K$103</f>
        <v>328.08</v>
      </c>
      <c r="BP114" s="57">
        <f>'C-SSA database'!$K$146</f>
        <v>3280.8</v>
      </c>
      <c r="BQ114" s="53">
        <f>'C-SSA database'!$K$60</f>
        <v>16.806999999999999</v>
      </c>
      <c r="BR114" s="53">
        <f>'C-SSA database'!$K$106</f>
        <v>26.26</v>
      </c>
      <c r="BS114" s="53">
        <f>'C-SSA database'!$K$149</f>
        <v>262.61</v>
      </c>
    </row>
    <row r="115" spans="1:71" x14ac:dyDescent="0.2">
      <c r="A115" s="32"/>
      <c r="B115" s="32"/>
      <c r="C115" s="32"/>
      <c r="D115" s="32"/>
      <c r="E115" s="32"/>
      <c r="F115" s="32"/>
      <c r="G115" s="32"/>
      <c r="H115" s="32"/>
      <c r="I115" s="32"/>
      <c r="J115" s="32"/>
      <c r="K115" s="32"/>
      <c r="L115" s="32"/>
      <c r="M115" s="32"/>
      <c r="N115" s="32"/>
      <c r="O115" s="32"/>
      <c r="P115" s="32"/>
      <c r="Q115" s="32"/>
      <c r="R115" s="50" t="e">
        <f t="shared" si="48"/>
        <v>#DIV/0!</v>
      </c>
      <c r="S115" s="50" t="e">
        <f t="shared" si="49"/>
        <v>#DIV/0!</v>
      </c>
      <c r="T115" s="50" t="e">
        <f t="shared" si="50"/>
        <v>#DIV/0!</v>
      </c>
      <c r="U115" s="32"/>
      <c r="V115" s="77" t="e">
        <f t="shared" si="51"/>
        <v>#DIV/0!</v>
      </c>
      <c r="W115" s="77" t="e">
        <f t="shared" si="52"/>
        <v>#DIV/0!</v>
      </c>
      <c r="X115" s="77" t="e">
        <f t="shared" si="53"/>
        <v>#DIV/0!</v>
      </c>
      <c r="Y115" s="77" t="e">
        <f t="shared" si="54"/>
        <v>#DIV/0!</v>
      </c>
      <c r="Z115" s="77" t="e">
        <f t="shared" si="55"/>
        <v>#DIV/0!</v>
      </c>
      <c r="AA115" s="77" t="e">
        <f t="shared" si="56"/>
        <v>#DIV/0!</v>
      </c>
      <c r="AB115" s="77" t="e">
        <f t="shared" si="57"/>
        <v>#DIV/0!</v>
      </c>
      <c r="AC115" s="77" t="e">
        <f t="shared" si="58"/>
        <v>#DIV/0!</v>
      </c>
      <c r="AD115" s="77" t="e">
        <f t="shared" si="59"/>
        <v>#DIV/0!</v>
      </c>
      <c r="AE115" s="77" t="e">
        <f t="shared" si="60"/>
        <v>#DIV/0!</v>
      </c>
      <c r="AF115" s="77" t="e">
        <f t="shared" si="61"/>
        <v>#DIV/0!</v>
      </c>
      <c r="AG115" s="77" t="e">
        <f t="shared" si="62"/>
        <v>#DIV/0!</v>
      </c>
      <c r="AH115" s="32"/>
      <c r="AI115" s="32"/>
      <c r="AJ115" s="52">
        <f>'C-SSA database'!$K$27</f>
        <v>143.80000000000001</v>
      </c>
      <c r="AK115" s="52">
        <f>'C-SSA database'!$K$73</f>
        <v>31.97</v>
      </c>
      <c r="AL115" s="52">
        <f>'C-SSA database'!$K$116</f>
        <v>319.67</v>
      </c>
      <c r="AM115" s="53">
        <f>'C-SSA database'!$K$30</f>
        <v>2.0735000000000001</v>
      </c>
      <c r="AN115" s="54">
        <f>'C-SSA database'!$K$76</f>
        <v>0.31040000000000001</v>
      </c>
      <c r="AO115" s="54">
        <f>'C-SSA database'!$K$119</f>
        <v>3.1040000000000001</v>
      </c>
      <c r="AP115" s="55">
        <f>'C-SSA database'!$K$33</f>
        <v>0.54279999999999995</v>
      </c>
      <c r="AQ115" s="52">
        <f>'C-SSA database'!$K$79</f>
        <v>2.0799999999999999E-2</v>
      </c>
      <c r="AR115" s="52">
        <f>'C-SSA database'!$K$122</f>
        <v>0.20799999999999999</v>
      </c>
      <c r="AS115" s="56">
        <f>'C-SSA database'!$K$36</f>
        <v>8.83</v>
      </c>
      <c r="AT115" s="56">
        <f>'C-SSA database'!$K$82</f>
        <v>1.17</v>
      </c>
      <c r="AU115" s="54">
        <f>'C-SSA database'!$K$125</f>
        <v>11.7</v>
      </c>
      <c r="AV115" s="55">
        <f>'C-SSA database'!$K$39</f>
        <v>2.5034770514603618E-2</v>
      </c>
      <c r="AW115" s="55">
        <f>'C-SSA database'!$K$85</f>
        <v>3.9E-2</v>
      </c>
      <c r="AX115" s="55">
        <f>'C-SSA database'!$K$128</f>
        <v>0.39</v>
      </c>
      <c r="AY115" s="53">
        <f>'C-SSA database'!$K$42</f>
        <v>6.6012000000000004</v>
      </c>
      <c r="AZ115" s="53">
        <f>'C-SSA database'!$K$88</f>
        <v>12.121</v>
      </c>
      <c r="BA115" s="53">
        <f>'C-SSA database'!$K$131</f>
        <v>121.212</v>
      </c>
      <c r="BB115" s="55">
        <f>'C-SSA database'!$K$45</f>
        <v>2.6029411764705887E-3</v>
      </c>
      <c r="BC115" s="55">
        <f>'C-SSA database'!$K$91</f>
        <v>2.2058823529411765E-4</v>
      </c>
      <c r="BD115" s="57">
        <f>'C-SSA database'!$K$134</f>
        <v>2.2058823529411769E-3</v>
      </c>
      <c r="BE115" s="53">
        <f>'C-SSA database'!$K$48</f>
        <v>35137</v>
      </c>
      <c r="BF115" s="54">
        <f>'C-SSA database'!$K$94</f>
        <v>7249</v>
      </c>
      <c r="BG115" s="53">
        <f>'C-SSA database'!$K$137</f>
        <v>72490</v>
      </c>
      <c r="BH115" s="57">
        <f>'C-SSA database'!$K$51</f>
        <v>2.1269999999999998</v>
      </c>
      <c r="BI115" s="55">
        <f>'C-SSA database'!$K$97</f>
        <v>6.2960000000000002E-2</v>
      </c>
      <c r="BJ115" s="57">
        <f>'C-SSA database'!$K$140</f>
        <v>0.62960000000000005</v>
      </c>
      <c r="BK115" s="53">
        <f>'C-SSA database'!$K$54</f>
        <v>2.4252336448598128E-3</v>
      </c>
      <c r="BL115" s="54">
        <f>'C-SSA database'!$K$100</f>
        <v>2.2009345794392521E-3</v>
      </c>
      <c r="BM115" s="53">
        <f>'C-SSA database'!$K$143</f>
        <v>2.200934579439252E-2</v>
      </c>
      <c r="BN115" s="57">
        <f>'C-SSA database'!$K$57</f>
        <v>1863.5</v>
      </c>
      <c r="BO115" s="57">
        <f>'C-SSA database'!$K$103</f>
        <v>328.08</v>
      </c>
      <c r="BP115" s="57">
        <f>'C-SSA database'!$K$146</f>
        <v>3280.8</v>
      </c>
      <c r="BQ115" s="53">
        <f>'C-SSA database'!$K$60</f>
        <v>16.806999999999999</v>
      </c>
      <c r="BR115" s="53">
        <f>'C-SSA database'!$K$106</f>
        <v>26.26</v>
      </c>
      <c r="BS115" s="53">
        <f>'C-SSA database'!$K$149</f>
        <v>262.61</v>
      </c>
    </row>
    <row r="116" spans="1:71" x14ac:dyDescent="0.2">
      <c r="A116" s="32"/>
      <c r="B116" s="32"/>
      <c r="C116" s="32"/>
      <c r="D116" s="32"/>
      <c r="E116" s="32"/>
      <c r="F116" s="32"/>
      <c r="G116" s="32"/>
      <c r="H116" s="32"/>
      <c r="I116" s="32"/>
      <c r="J116" s="32"/>
      <c r="K116" s="32"/>
      <c r="L116" s="32"/>
      <c r="M116" s="32"/>
      <c r="N116" s="32"/>
      <c r="O116" s="32"/>
      <c r="P116" s="32"/>
      <c r="Q116" s="32"/>
      <c r="R116" s="50" t="e">
        <f t="shared" si="48"/>
        <v>#DIV/0!</v>
      </c>
      <c r="S116" s="50" t="e">
        <f t="shared" si="49"/>
        <v>#DIV/0!</v>
      </c>
      <c r="T116" s="50" t="e">
        <f t="shared" si="50"/>
        <v>#DIV/0!</v>
      </c>
      <c r="U116" s="32"/>
      <c r="V116" s="77" t="e">
        <f t="shared" si="51"/>
        <v>#DIV/0!</v>
      </c>
      <c r="W116" s="77" t="e">
        <f t="shared" si="52"/>
        <v>#DIV/0!</v>
      </c>
      <c r="X116" s="77" t="e">
        <f t="shared" si="53"/>
        <v>#DIV/0!</v>
      </c>
      <c r="Y116" s="77" t="e">
        <f t="shared" si="54"/>
        <v>#DIV/0!</v>
      </c>
      <c r="Z116" s="77" t="e">
        <f t="shared" si="55"/>
        <v>#DIV/0!</v>
      </c>
      <c r="AA116" s="77" t="e">
        <f t="shared" si="56"/>
        <v>#DIV/0!</v>
      </c>
      <c r="AB116" s="77" t="e">
        <f t="shared" si="57"/>
        <v>#DIV/0!</v>
      </c>
      <c r="AC116" s="77" t="e">
        <f t="shared" si="58"/>
        <v>#DIV/0!</v>
      </c>
      <c r="AD116" s="77" t="e">
        <f t="shared" si="59"/>
        <v>#DIV/0!</v>
      </c>
      <c r="AE116" s="77" t="e">
        <f t="shared" si="60"/>
        <v>#DIV/0!</v>
      </c>
      <c r="AF116" s="77" t="e">
        <f t="shared" si="61"/>
        <v>#DIV/0!</v>
      </c>
      <c r="AG116" s="77" t="e">
        <f t="shared" si="62"/>
        <v>#DIV/0!</v>
      </c>
      <c r="AH116" s="32"/>
      <c r="AI116" s="32"/>
      <c r="AJ116" s="52">
        <f>'C-SSA database'!$K$27</f>
        <v>143.80000000000001</v>
      </c>
      <c r="AK116" s="52">
        <f>'C-SSA database'!$K$73</f>
        <v>31.97</v>
      </c>
      <c r="AL116" s="52">
        <f>'C-SSA database'!$K$116</f>
        <v>319.67</v>
      </c>
      <c r="AM116" s="53">
        <f>'C-SSA database'!$K$30</f>
        <v>2.0735000000000001</v>
      </c>
      <c r="AN116" s="54">
        <f>'C-SSA database'!$K$76</f>
        <v>0.31040000000000001</v>
      </c>
      <c r="AO116" s="54">
        <f>'C-SSA database'!$K$119</f>
        <v>3.1040000000000001</v>
      </c>
      <c r="AP116" s="55">
        <f>'C-SSA database'!$K$33</f>
        <v>0.54279999999999995</v>
      </c>
      <c r="AQ116" s="52">
        <f>'C-SSA database'!$K$79</f>
        <v>2.0799999999999999E-2</v>
      </c>
      <c r="AR116" s="52">
        <f>'C-SSA database'!$K$122</f>
        <v>0.20799999999999999</v>
      </c>
      <c r="AS116" s="56">
        <f>'C-SSA database'!$K$36</f>
        <v>8.83</v>
      </c>
      <c r="AT116" s="56">
        <f>'C-SSA database'!$K$82</f>
        <v>1.17</v>
      </c>
      <c r="AU116" s="54">
        <f>'C-SSA database'!$K$125</f>
        <v>11.7</v>
      </c>
      <c r="AV116" s="55">
        <f>'C-SSA database'!$K$39</f>
        <v>2.5034770514603618E-2</v>
      </c>
      <c r="AW116" s="55">
        <f>'C-SSA database'!$K$85</f>
        <v>3.9E-2</v>
      </c>
      <c r="AX116" s="55">
        <f>'C-SSA database'!$K$128</f>
        <v>0.39</v>
      </c>
      <c r="AY116" s="53">
        <f>'C-SSA database'!$K$42</f>
        <v>6.6012000000000004</v>
      </c>
      <c r="AZ116" s="53">
        <f>'C-SSA database'!$K$88</f>
        <v>12.121</v>
      </c>
      <c r="BA116" s="53">
        <f>'C-SSA database'!$K$131</f>
        <v>121.212</v>
      </c>
      <c r="BB116" s="55">
        <f>'C-SSA database'!$K$45</f>
        <v>2.6029411764705887E-3</v>
      </c>
      <c r="BC116" s="55">
        <f>'C-SSA database'!$K$91</f>
        <v>2.2058823529411765E-4</v>
      </c>
      <c r="BD116" s="57">
        <f>'C-SSA database'!$K$134</f>
        <v>2.2058823529411769E-3</v>
      </c>
      <c r="BE116" s="53">
        <f>'C-SSA database'!$K$48</f>
        <v>35137</v>
      </c>
      <c r="BF116" s="54">
        <f>'C-SSA database'!$K$94</f>
        <v>7249</v>
      </c>
      <c r="BG116" s="53">
        <f>'C-SSA database'!$K$137</f>
        <v>72490</v>
      </c>
      <c r="BH116" s="57">
        <f>'C-SSA database'!$K$51</f>
        <v>2.1269999999999998</v>
      </c>
      <c r="BI116" s="55">
        <f>'C-SSA database'!$K$97</f>
        <v>6.2960000000000002E-2</v>
      </c>
      <c r="BJ116" s="57">
        <f>'C-SSA database'!$K$140</f>
        <v>0.62960000000000005</v>
      </c>
      <c r="BK116" s="53">
        <f>'C-SSA database'!$K$54</f>
        <v>2.4252336448598128E-3</v>
      </c>
      <c r="BL116" s="54">
        <f>'C-SSA database'!$K$100</f>
        <v>2.2009345794392521E-3</v>
      </c>
      <c r="BM116" s="53">
        <f>'C-SSA database'!$K$143</f>
        <v>2.200934579439252E-2</v>
      </c>
      <c r="BN116" s="57">
        <f>'C-SSA database'!$K$57</f>
        <v>1863.5</v>
      </c>
      <c r="BO116" s="57">
        <f>'C-SSA database'!$K$103</f>
        <v>328.08</v>
      </c>
      <c r="BP116" s="57">
        <f>'C-SSA database'!$K$146</f>
        <v>3280.8</v>
      </c>
      <c r="BQ116" s="53">
        <f>'C-SSA database'!$K$60</f>
        <v>16.806999999999999</v>
      </c>
      <c r="BR116" s="53">
        <f>'C-SSA database'!$K$106</f>
        <v>26.26</v>
      </c>
      <c r="BS116" s="53">
        <f>'C-SSA database'!$K$149</f>
        <v>262.61</v>
      </c>
    </row>
    <row r="117" spans="1:71" x14ac:dyDescent="0.2">
      <c r="A117" s="32"/>
      <c r="B117" s="32"/>
      <c r="C117" s="32"/>
      <c r="D117" s="32"/>
      <c r="E117" s="32"/>
      <c r="F117" s="32"/>
      <c r="G117" s="32"/>
      <c r="H117" s="32"/>
      <c r="I117" s="32"/>
      <c r="J117" s="32"/>
      <c r="K117" s="32"/>
      <c r="L117" s="32"/>
      <c r="M117" s="32"/>
      <c r="N117" s="32"/>
      <c r="O117" s="32"/>
      <c r="P117" s="32"/>
      <c r="Q117" s="32"/>
      <c r="R117" s="50" t="e">
        <f t="shared" si="48"/>
        <v>#DIV/0!</v>
      </c>
      <c r="S117" s="50" t="e">
        <f t="shared" si="49"/>
        <v>#DIV/0!</v>
      </c>
      <c r="T117" s="50" t="e">
        <f t="shared" si="50"/>
        <v>#DIV/0!</v>
      </c>
      <c r="U117" s="32"/>
      <c r="V117" s="77" t="e">
        <f t="shared" si="51"/>
        <v>#DIV/0!</v>
      </c>
      <c r="W117" s="77" t="e">
        <f t="shared" si="52"/>
        <v>#DIV/0!</v>
      </c>
      <c r="X117" s="77" t="e">
        <f t="shared" si="53"/>
        <v>#DIV/0!</v>
      </c>
      <c r="Y117" s="77" t="e">
        <f t="shared" si="54"/>
        <v>#DIV/0!</v>
      </c>
      <c r="Z117" s="77" t="e">
        <f t="shared" si="55"/>
        <v>#DIV/0!</v>
      </c>
      <c r="AA117" s="77" t="e">
        <f t="shared" si="56"/>
        <v>#DIV/0!</v>
      </c>
      <c r="AB117" s="77" t="e">
        <f t="shared" si="57"/>
        <v>#DIV/0!</v>
      </c>
      <c r="AC117" s="77" t="e">
        <f t="shared" si="58"/>
        <v>#DIV/0!</v>
      </c>
      <c r="AD117" s="77" t="e">
        <f t="shared" si="59"/>
        <v>#DIV/0!</v>
      </c>
      <c r="AE117" s="77" t="e">
        <f t="shared" si="60"/>
        <v>#DIV/0!</v>
      </c>
      <c r="AF117" s="77" t="e">
        <f t="shared" si="61"/>
        <v>#DIV/0!</v>
      </c>
      <c r="AG117" s="77" t="e">
        <f t="shared" si="62"/>
        <v>#DIV/0!</v>
      </c>
      <c r="AH117" s="32"/>
      <c r="AI117" s="32"/>
      <c r="AJ117" s="52">
        <f>'C-SSA database'!$K$27</f>
        <v>143.80000000000001</v>
      </c>
      <c r="AK117" s="52">
        <f>'C-SSA database'!$K$73</f>
        <v>31.97</v>
      </c>
      <c r="AL117" s="52">
        <f>'C-SSA database'!$K$116</f>
        <v>319.67</v>
      </c>
      <c r="AM117" s="53">
        <f>'C-SSA database'!$K$30</f>
        <v>2.0735000000000001</v>
      </c>
      <c r="AN117" s="54">
        <f>'C-SSA database'!$K$76</f>
        <v>0.31040000000000001</v>
      </c>
      <c r="AO117" s="54">
        <f>'C-SSA database'!$K$119</f>
        <v>3.1040000000000001</v>
      </c>
      <c r="AP117" s="55">
        <f>'C-SSA database'!$K$33</f>
        <v>0.54279999999999995</v>
      </c>
      <c r="AQ117" s="52">
        <f>'C-SSA database'!$K$79</f>
        <v>2.0799999999999999E-2</v>
      </c>
      <c r="AR117" s="52">
        <f>'C-SSA database'!$K$122</f>
        <v>0.20799999999999999</v>
      </c>
      <c r="AS117" s="56">
        <f>'C-SSA database'!$K$36</f>
        <v>8.83</v>
      </c>
      <c r="AT117" s="56">
        <f>'C-SSA database'!$K$82</f>
        <v>1.17</v>
      </c>
      <c r="AU117" s="54">
        <f>'C-SSA database'!$K$125</f>
        <v>11.7</v>
      </c>
      <c r="AV117" s="55">
        <f>'C-SSA database'!$K$39</f>
        <v>2.5034770514603618E-2</v>
      </c>
      <c r="AW117" s="55">
        <f>'C-SSA database'!$K$85</f>
        <v>3.9E-2</v>
      </c>
      <c r="AX117" s="55">
        <f>'C-SSA database'!$K$128</f>
        <v>0.39</v>
      </c>
      <c r="AY117" s="53">
        <f>'C-SSA database'!$K$42</f>
        <v>6.6012000000000004</v>
      </c>
      <c r="AZ117" s="53">
        <f>'C-SSA database'!$K$88</f>
        <v>12.121</v>
      </c>
      <c r="BA117" s="53">
        <f>'C-SSA database'!$K$131</f>
        <v>121.212</v>
      </c>
      <c r="BB117" s="55">
        <f>'C-SSA database'!$K$45</f>
        <v>2.6029411764705887E-3</v>
      </c>
      <c r="BC117" s="55">
        <f>'C-SSA database'!$K$91</f>
        <v>2.2058823529411765E-4</v>
      </c>
      <c r="BD117" s="57">
        <f>'C-SSA database'!$K$134</f>
        <v>2.2058823529411769E-3</v>
      </c>
      <c r="BE117" s="53">
        <f>'C-SSA database'!$K$48</f>
        <v>35137</v>
      </c>
      <c r="BF117" s="54">
        <f>'C-SSA database'!$K$94</f>
        <v>7249</v>
      </c>
      <c r="BG117" s="53">
        <f>'C-SSA database'!$K$137</f>
        <v>72490</v>
      </c>
      <c r="BH117" s="57">
        <f>'C-SSA database'!$K$51</f>
        <v>2.1269999999999998</v>
      </c>
      <c r="BI117" s="55">
        <f>'C-SSA database'!$K$97</f>
        <v>6.2960000000000002E-2</v>
      </c>
      <c r="BJ117" s="57">
        <f>'C-SSA database'!$K$140</f>
        <v>0.62960000000000005</v>
      </c>
      <c r="BK117" s="53">
        <f>'C-SSA database'!$K$54</f>
        <v>2.4252336448598128E-3</v>
      </c>
      <c r="BL117" s="54">
        <f>'C-SSA database'!$K$100</f>
        <v>2.2009345794392521E-3</v>
      </c>
      <c r="BM117" s="53">
        <f>'C-SSA database'!$K$143</f>
        <v>2.200934579439252E-2</v>
      </c>
      <c r="BN117" s="57">
        <f>'C-SSA database'!$K$57</f>
        <v>1863.5</v>
      </c>
      <c r="BO117" s="57">
        <f>'C-SSA database'!$K$103</f>
        <v>328.08</v>
      </c>
      <c r="BP117" s="57">
        <f>'C-SSA database'!$K$146</f>
        <v>3280.8</v>
      </c>
      <c r="BQ117" s="53">
        <f>'C-SSA database'!$K$60</f>
        <v>16.806999999999999</v>
      </c>
      <c r="BR117" s="53">
        <f>'C-SSA database'!$K$106</f>
        <v>26.26</v>
      </c>
      <c r="BS117" s="53">
        <f>'C-SSA database'!$K$149</f>
        <v>262.61</v>
      </c>
    </row>
    <row r="118" spans="1:71" x14ac:dyDescent="0.2">
      <c r="A118" s="32"/>
      <c r="B118" s="32"/>
      <c r="C118" s="32"/>
      <c r="D118" s="32"/>
      <c r="E118" s="32"/>
      <c r="F118" s="32"/>
      <c r="G118" s="32"/>
      <c r="H118" s="32"/>
      <c r="I118" s="32"/>
      <c r="J118" s="32"/>
      <c r="K118" s="32"/>
      <c r="L118" s="32"/>
      <c r="M118" s="32"/>
      <c r="N118" s="32"/>
      <c r="O118" s="32"/>
      <c r="P118" s="32"/>
      <c r="Q118" s="32"/>
      <c r="R118" s="50" t="e">
        <f t="shared" si="48"/>
        <v>#DIV/0!</v>
      </c>
      <c r="S118" s="50" t="e">
        <f t="shared" si="49"/>
        <v>#DIV/0!</v>
      </c>
      <c r="T118" s="50" t="e">
        <f t="shared" si="50"/>
        <v>#DIV/0!</v>
      </c>
      <c r="U118" s="32"/>
      <c r="V118" s="77" t="e">
        <f t="shared" si="51"/>
        <v>#DIV/0!</v>
      </c>
      <c r="W118" s="77" t="e">
        <f t="shared" si="52"/>
        <v>#DIV/0!</v>
      </c>
      <c r="X118" s="77" t="e">
        <f t="shared" si="53"/>
        <v>#DIV/0!</v>
      </c>
      <c r="Y118" s="77" t="e">
        <f t="shared" si="54"/>
        <v>#DIV/0!</v>
      </c>
      <c r="Z118" s="77" t="e">
        <f t="shared" si="55"/>
        <v>#DIV/0!</v>
      </c>
      <c r="AA118" s="77" t="e">
        <f t="shared" si="56"/>
        <v>#DIV/0!</v>
      </c>
      <c r="AB118" s="77" t="e">
        <f t="shared" si="57"/>
        <v>#DIV/0!</v>
      </c>
      <c r="AC118" s="77" t="e">
        <f t="shared" si="58"/>
        <v>#DIV/0!</v>
      </c>
      <c r="AD118" s="77" t="e">
        <f t="shared" si="59"/>
        <v>#DIV/0!</v>
      </c>
      <c r="AE118" s="77" t="e">
        <f t="shared" si="60"/>
        <v>#DIV/0!</v>
      </c>
      <c r="AF118" s="77" t="e">
        <f t="shared" si="61"/>
        <v>#DIV/0!</v>
      </c>
      <c r="AG118" s="77" t="e">
        <f t="shared" si="62"/>
        <v>#DIV/0!</v>
      </c>
      <c r="AH118" s="32"/>
      <c r="AI118" s="32"/>
      <c r="AJ118" s="52">
        <f>'C-SSA database'!$K$27</f>
        <v>143.80000000000001</v>
      </c>
      <c r="AK118" s="52">
        <f>'C-SSA database'!$K$73</f>
        <v>31.97</v>
      </c>
      <c r="AL118" s="52">
        <f>'C-SSA database'!$K$116</f>
        <v>319.67</v>
      </c>
      <c r="AM118" s="53">
        <f>'C-SSA database'!$K$30</f>
        <v>2.0735000000000001</v>
      </c>
      <c r="AN118" s="54">
        <f>'C-SSA database'!$K$76</f>
        <v>0.31040000000000001</v>
      </c>
      <c r="AO118" s="54">
        <f>'C-SSA database'!$K$119</f>
        <v>3.1040000000000001</v>
      </c>
      <c r="AP118" s="55">
        <f>'C-SSA database'!$K$33</f>
        <v>0.54279999999999995</v>
      </c>
      <c r="AQ118" s="52">
        <f>'C-SSA database'!$K$79</f>
        <v>2.0799999999999999E-2</v>
      </c>
      <c r="AR118" s="52">
        <f>'C-SSA database'!$K$122</f>
        <v>0.20799999999999999</v>
      </c>
      <c r="AS118" s="56">
        <f>'C-SSA database'!$K$36</f>
        <v>8.83</v>
      </c>
      <c r="AT118" s="56">
        <f>'C-SSA database'!$K$82</f>
        <v>1.17</v>
      </c>
      <c r="AU118" s="54">
        <f>'C-SSA database'!$K$125</f>
        <v>11.7</v>
      </c>
      <c r="AV118" s="55">
        <f>'C-SSA database'!$K$39</f>
        <v>2.5034770514603618E-2</v>
      </c>
      <c r="AW118" s="55">
        <f>'C-SSA database'!$K$85</f>
        <v>3.9E-2</v>
      </c>
      <c r="AX118" s="55">
        <f>'C-SSA database'!$K$128</f>
        <v>0.39</v>
      </c>
      <c r="AY118" s="53">
        <f>'C-SSA database'!$K$42</f>
        <v>6.6012000000000004</v>
      </c>
      <c r="AZ118" s="53">
        <f>'C-SSA database'!$K$88</f>
        <v>12.121</v>
      </c>
      <c r="BA118" s="53">
        <f>'C-SSA database'!$K$131</f>
        <v>121.212</v>
      </c>
      <c r="BB118" s="55">
        <f>'C-SSA database'!$K$45</f>
        <v>2.6029411764705887E-3</v>
      </c>
      <c r="BC118" s="55">
        <f>'C-SSA database'!$K$91</f>
        <v>2.2058823529411765E-4</v>
      </c>
      <c r="BD118" s="57">
        <f>'C-SSA database'!$K$134</f>
        <v>2.2058823529411769E-3</v>
      </c>
      <c r="BE118" s="53">
        <f>'C-SSA database'!$K$48</f>
        <v>35137</v>
      </c>
      <c r="BF118" s="54">
        <f>'C-SSA database'!$K$94</f>
        <v>7249</v>
      </c>
      <c r="BG118" s="53">
        <f>'C-SSA database'!$K$137</f>
        <v>72490</v>
      </c>
      <c r="BH118" s="57">
        <f>'C-SSA database'!$K$51</f>
        <v>2.1269999999999998</v>
      </c>
      <c r="BI118" s="55">
        <f>'C-SSA database'!$K$97</f>
        <v>6.2960000000000002E-2</v>
      </c>
      <c r="BJ118" s="57">
        <f>'C-SSA database'!$K$140</f>
        <v>0.62960000000000005</v>
      </c>
      <c r="BK118" s="53">
        <f>'C-SSA database'!$K$54</f>
        <v>2.4252336448598128E-3</v>
      </c>
      <c r="BL118" s="54">
        <f>'C-SSA database'!$K$100</f>
        <v>2.2009345794392521E-3</v>
      </c>
      <c r="BM118" s="53">
        <f>'C-SSA database'!$K$143</f>
        <v>2.200934579439252E-2</v>
      </c>
      <c r="BN118" s="57">
        <f>'C-SSA database'!$K$57</f>
        <v>1863.5</v>
      </c>
      <c r="BO118" s="57">
        <f>'C-SSA database'!$K$103</f>
        <v>328.08</v>
      </c>
      <c r="BP118" s="57">
        <f>'C-SSA database'!$K$146</f>
        <v>3280.8</v>
      </c>
      <c r="BQ118" s="53">
        <f>'C-SSA database'!$K$60</f>
        <v>16.806999999999999</v>
      </c>
      <c r="BR118" s="53">
        <f>'C-SSA database'!$K$106</f>
        <v>26.26</v>
      </c>
      <c r="BS118" s="53">
        <f>'C-SSA database'!$K$149</f>
        <v>262.61</v>
      </c>
    </row>
    <row r="119" spans="1:71" x14ac:dyDescent="0.2">
      <c r="A119" s="32"/>
      <c r="B119" s="32"/>
      <c r="C119" s="32"/>
      <c r="D119" s="32"/>
      <c r="E119" s="32"/>
      <c r="F119" s="32"/>
      <c r="G119" s="32"/>
      <c r="H119" s="32"/>
      <c r="I119" s="32"/>
      <c r="J119" s="32"/>
      <c r="K119" s="32"/>
      <c r="L119" s="32"/>
      <c r="M119" s="32"/>
      <c r="N119" s="32"/>
      <c r="O119" s="32"/>
      <c r="P119" s="32"/>
      <c r="Q119" s="32"/>
      <c r="R119" s="50" t="e">
        <f t="shared" si="48"/>
        <v>#DIV/0!</v>
      </c>
      <c r="S119" s="50" t="e">
        <f t="shared" si="49"/>
        <v>#DIV/0!</v>
      </c>
      <c r="T119" s="50" t="e">
        <f t="shared" si="50"/>
        <v>#DIV/0!</v>
      </c>
      <c r="U119" s="32"/>
      <c r="V119" s="77" t="e">
        <f t="shared" si="51"/>
        <v>#DIV/0!</v>
      </c>
      <c r="W119" s="77" t="e">
        <f t="shared" si="52"/>
        <v>#DIV/0!</v>
      </c>
      <c r="X119" s="77" t="e">
        <f t="shared" si="53"/>
        <v>#DIV/0!</v>
      </c>
      <c r="Y119" s="77" t="e">
        <f t="shared" si="54"/>
        <v>#DIV/0!</v>
      </c>
      <c r="Z119" s="77" t="e">
        <f t="shared" si="55"/>
        <v>#DIV/0!</v>
      </c>
      <c r="AA119" s="77" t="e">
        <f t="shared" si="56"/>
        <v>#DIV/0!</v>
      </c>
      <c r="AB119" s="77" t="e">
        <f t="shared" si="57"/>
        <v>#DIV/0!</v>
      </c>
      <c r="AC119" s="77" t="e">
        <f t="shared" si="58"/>
        <v>#DIV/0!</v>
      </c>
      <c r="AD119" s="77" t="e">
        <f t="shared" si="59"/>
        <v>#DIV/0!</v>
      </c>
      <c r="AE119" s="77" t="e">
        <f t="shared" si="60"/>
        <v>#DIV/0!</v>
      </c>
      <c r="AF119" s="77" t="e">
        <f t="shared" si="61"/>
        <v>#DIV/0!</v>
      </c>
      <c r="AG119" s="77" t="e">
        <f t="shared" si="62"/>
        <v>#DIV/0!</v>
      </c>
      <c r="AH119" s="32"/>
      <c r="AI119" s="32"/>
      <c r="AJ119" s="52">
        <f>'C-SSA database'!$K$27</f>
        <v>143.80000000000001</v>
      </c>
      <c r="AK119" s="52">
        <f>'C-SSA database'!$K$73</f>
        <v>31.97</v>
      </c>
      <c r="AL119" s="52">
        <f>'C-SSA database'!$K$116</f>
        <v>319.67</v>
      </c>
      <c r="AM119" s="53">
        <f>'C-SSA database'!$K$30</f>
        <v>2.0735000000000001</v>
      </c>
      <c r="AN119" s="54">
        <f>'C-SSA database'!$K$76</f>
        <v>0.31040000000000001</v>
      </c>
      <c r="AO119" s="54">
        <f>'C-SSA database'!$K$119</f>
        <v>3.1040000000000001</v>
      </c>
      <c r="AP119" s="55">
        <f>'C-SSA database'!$K$33</f>
        <v>0.54279999999999995</v>
      </c>
      <c r="AQ119" s="52">
        <f>'C-SSA database'!$K$79</f>
        <v>2.0799999999999999E-2</v>
      </c>
      <c r="AR119" s="52">
        <f>'C-SSA database'!$K$122</f>
        <v>0.20799999999999999</v>
      </c>
      <c r="AS119" s="56">
        <f>'C-SSA database'!$K$36</f>
        <v>8.83</v>
      </c>
      <c r="AT119" s="56">
        <f>'C-SSA database'!$K$82</f>
        <v>1.17</v>
      </c>
      <c r="AU119" s="54">
        <f>'C-SSA database'!$K$125</f>
        <v>11.7</v>
      </c>
      <c r="AV119" s="55">
        <f>'C-SSA database'!$K$39</f>
        <v>2.5034770514603618E-2</v>
      </c>
      <c r="AW119" s="55">
        <f>'C-SSA database'!$K$85</f>
        <v>3.9E-2</v>
      </c>
      <c r="AX119" s="55">
        <f>'C-SSA database'!$K$128</f>
        <v>0.39</v>
      </c>
      <c r="AY119" s="53">
        <f>'C-SSA database'!$K$42</f>
        <v>6.6012000000000004</v>
      </c>
      <c r="AZ119" s="53">
        <f>'C-SSA database'!$K$88</f>
        <v>12.121</v>
      </c>
      <c r="BA119" s="53">
        <f>'C-SSA database'!$K$131</f>
        <v>121.212</v>
      </c>
      <c r="BB119" s="55">
        <f>'C-SSA database'!$K$45</f>
        <v>2.6029411764705887E-3</v>
      </c>
      <c r="BC119" s="55">
        <f>'C-SSA database'!$K$91</f>
        <v>2.2058823529411765E-4</v>
      </c>
      <c r="BD119" s="57">
        <f>'C-SSA database'!$K$134</f>
        <v>2.2058823529411769E-3</v>
      </c>
      <c r="BE119" s="53">
        <f>'C-SSA database'!$K$48</f>
        <v>35137</v>
      </c>
      <c r="BF119" s="54">
        <f>'C-SSA database'!$K$94</f>
        <v>7249</v>
      </c>
      <c r="BG119" s="53">
        <f>'C-SSA database'!$K$137</f>
        <v>72490</v>
      </c>
      <c r="BH119" s="57">
        <f>'C-SSA database'!$K$51</f>
        <v>2.1269999999999998</v>
      </c>
      <c r="BI119" s="55">
        <f>'C-SSA database'!$K$97</f>
        <v>6.2960000000000002E-2</v>
      </c>
      <c r="BJ119" s="57">
        <f>'C-SSA database'!$K$140</f>
        <v>0.62960000000000005</v>
      </c>
      <c r="BK119" s="53">
        <f>'C-SSA database'!$K$54</f>
        <v>2.4252336448598128E-3</v>
      </c>
      <c r="BL119" s="54">
        <f>'C-SSA database'!$K$100</f>
        <v>2.2009345794392521E-3</v>
      </c>
      <c r="BM119" s="53">
        <f>'C-SSA database'!$K$143</f>
        <v>2.200934579439252E-2</v>
      </c>
      <c r="BN119" s="57">
        <f>'C-SSA database'!$K$57</f>
        <v>1863.5</v>
      </c>
      <c r="BO119" s="57">
        <f>'C-SSA database'!$K$103</f>
        <v>328.08</v>
      </c>
      <c r="BP119" s="57">
        <f>'C-SSA database'!$K$146</f>
        <v>3280.8</v>
      </c>
      <c r="BQ119" s="53">
        <f>'C-SSA database'!$K$60</f>
        <v>16.806999999999999</v>
      </c>
      <c r="BR119" s="53">
        <f>'C-SSA database'!$K$106</f>
        <v>26.26</v>
      </c>
      <c r="BS119" s="53">
        <f>'C-SSA database'!$K$149</f>
        <v>262.61</v>
      </c>
    </row>
    <row r="120" spans="1:71" x14ac:dyDescent="0.2">
      <c r="A120" s="32"/>
      <c r="B120" s="32"/>
      <c r="C120" s="32"/>
      <c r="D120" s="32"/>
      <c r="E120" s="32"/>
      <c r="F120" s="32"/>
      <c r="G120" s="32"/>
      <c r="H120" s="32"/>
      <c r="I120" s="32"/>
      <c r="J120" s="32"/>
      <c r="K120" s="32"/>
      <c r="L120" s="32"/>
      <c r="M120" s="32"/>
      <c r="N120" s="32"/>
      <c r="O120" s="32"/>
      <c r="P120" s="32"/>
      <c r="Q120" s="32"/>
      <c r="R120" s="50" t="e">
        <f t="shared" ref="R120:R127" si="63">($V120/AJ120)+($W120/AM120)+($X120/AP120)+($Y120/AS120)+($Z120/AV120)+($AA120/AY120)+($AB120/BB120)+($AC120/BE120)+($AD120/BH120)+($AE120/BK120)+($AF120/BN120)+($AG120/BQ120)</f>
        <v>#DIV/0!</v>
      </c>
      <c r="S120" s="50" t="e">
        <f t="shared" ref="S120:S127" si="64">($V120/AK120)+($W120/AN120)+($X120/AQ120)+($Y120/AT120)+($Z120/AW120)+($AA120/AZ120)+($AB120/BC120)+($AC120/BF120)+($AD120/BI120)+($AE120/BL120)+($AF120/BO120)+($AG120/BR120)</f>
        <v>#DIV/0!</v>
      </c>
      <c r="T120" s="50" t="e">
        <f t="shared" ref="T120:T127" si="65">($V120/AL120)+($W120/AO120)+($X120/AR120)+($Y120/AU120)+($Z120/AX120)+($AA120/BA120)+($AB120/BD120)+($AC120/BG120)+($AD120/BJ120)+($AE120/BM120)+($AF120/BP120)+($AG120/BS120)</f>
        <v>#DIV/0!</v>
      </c>
      <c r="U120" s="32"/>
      <c r="V120" s="77" t="e">
        <f t="shared" si="51"/>
        <v>#DIV/0!</v>
      </c>
      <c r="W120" s="77" t="e">
        <f t="shared" si="52"/>
        <v>#DIV/0!</v>
      </c>
      <c r="X120" s="77" t="e">
        <f t="shared" si="53"/>
        <v>#DIV/0!</v>
      </c>
      <c r="Y120" s="77" t="e">
        <f t="shared" si="54"/>
        <v>#DIV/0!</v>
      </c>
      <c r="Z120" s="77" t="e">
        <f t="shared" si="55"/>
        <v>#DIV/0!</v>
      </c>
      <c r="AA120" s="77" t="e">
        <f t="shared" si="56"/>
        <v>#DIV/0!</v>
      </c>
      <c r="AB120" s="77" t="e">
        <f t="shared" si="57"/>
        <v>#DIV/0!</v>
      </c>
      <c r="AC120" s="77" t="e">
        <f t="shared" si="58"/>
        <v>#DIV/0!</v>
      </c>
      <c r="AD120" s="77" t="e">
        <f t="shared" si="59"/>
        <v>#DIV/0!</v>
      </c>
      <c r="AE120" s="77" t="e">
        <f t="shared" si="60"/>
        <v>#DIV/0!</v>
      </c>
      <c r="AF120" s="77" t="e">
        <f t="shared" si="61"/>
        <v>#DIV/0!</v>
      </c>
      <c r="AG120" s="77" t="e">
        <f t="shared" si="62"/>
        <v>#DIV/0!</v>
      </c>
      <c r="AH120" s="32"/>
      <c r="AI120" s="32"/>
      <c r="AJ120" s="52">
        <f>'C-SSA database'!$K$27</f>
        <v>143.80000000000001</v>
      </c>
      <c r="AK120" s="52">
        <f>'C-SSA database'!$K$73</f>
        <v>31.97</v>
      </c>
      <c r="AL120" s="52">
        <f>'C-SSA database'!$K$116</f>
        <v>319.67</v>
      </c>
      <c r="AM120" s="53">
        <f>'C-SSA database'!$K$30</f>
        <v>2.0735000000000001</v>
      </c>
      <c r="AN120" s="54">
        <f>'C-SSA database'!$K$76</f>
        <v>0.31040000000000001</v>
      </c>
      <c r="AO120" s="54">
        <f>'C-SSA database'!$K$119</f>
        <v>3.1040000000000001</v>
      </c>
      <c r="AP120" s="55">
        <f>'C-SSA database'!$K$33</f>
        <v>0.54279999999999995</v>
      </c>
      <c r="AQ120" s="52">
        <f>'C-SSA database'!$K$79</f>
        <v>2.0799999999999999E-2</v>
      </c>
      <c r="AR120" s="52">
        <f>'C-SSA database'!$K$122</f>
        <v>0.20799999999999999</v>
      </c>
      <c r="AS120" s="56">
        <f>'C-SSA database'!$K$36</f>
        <v>8.83</v>
      </c>
      <c r="AT120" s="56">
        <f>'C-SSA database'!$K$82</f>
        <v>1.17</v>
      </c>
      <c r="AU120" s="54">
        <f>'C-SSA database'!$K$125</f>
        <v>11.7</v>
      </c>
      <c r="AV120" s="55">
        <f>'C-SSA database'!$K$39</f>
        <v>2.5034770514603618E-2</v>
      </c>
      <c r="AW120" s="55">
        <f>'C-SSA database'!$K$85</f>
        <v>3.9E-2</v>
      </c>
      <c r="AX120" s="55">
        <f>'C-SSA database'!$K$128</f>
        <v>0.39</v>
      </c>
      <c r="AY120" s="53">
        <f>'C-SSA database'!$K$42</f>
        <v>6.6012000000000004</v>
      </c>
      <c r="AZ120" s="53">
        <f>'C-SSA database'!$K$88</f>
        <v>12.121</v>
      </c>
      <c r="BA120" s="53">
        <f>'C-SSA database'!$K$131</f>
        <v>121.212</v>
      </c>
      <c r="BB120" s="55">
        <f>'C-SSA database'!$K$45</f>
        <v>2.6029411764705887E-3</v>
      </c>
      <c r="BC120" s="55">
        <f>'C-SSA database'!$K$91</f>
        <v>2.2058823529411765E-4</v>
      </c>
      <c r="BD120" s="57">
        <f>'C-SSA database'!$K$134</f>
        <v>2.2058823529411769E-3</v>
      </c>
      <c r="BE120" s="53">
        <f>'C-SSA database'!$K$48</f>
        <v>35137</v>
      </c>
      <c r="BF120" s="54">
        <f>'C-SSA database'!$K$94</f>
        <v>7249</v>
      </c>
      <c r="BG120" s="53">
        <f>'C-SSA database'!$K$137</f>
        <v>72490</v>
      </c>
      <c r="BH120" s="57">
        <f>'C-SSA database'!$K$51</f>
        <v>2.1269999999999998</v>
      </c>
      <c r="BI120" s="55">
        <f>'C-SSA database'!$K$97</f>
        <v>6.2960000000000002E-2</v>
      </c>
      <c r="BJ120" s="57">
        <f>'C-SSA database'!$K$140</f>
        <v>0.62960000000000005</v>
      </c>
      <c r="BK120" s="53">
        <f>'C-SSA database'!$K$54</f>
        <v>2.4252336448598128E-3</v>
      </c>
      <c r="BL120" s="54">
        <f>'C-SSA database'!$K$100</f>
        <v>2.2009345794392521E-3</v>
      </c>
      <c r="BM120" s="53">
        <f>'C-SSA database'!$K$143</f>
        <v>2.200934579439252E-2</v>
      </c>
      <c r="BN120" s="57">
        <f>'C-SSA database'!$K$57</f>
        <v>1863.5</v>
      </c>
      <c r="BO120" s="57">
        <f>'C-SSA database'!$K$103</f>
        <v>328.08</v>
      </c>
      <c r="BP120" s="57">
        <f>'C-SSA database'!$K$146</f>
        <v>3280.8</v>
      </c>
      <c r="BQ120" s="53">
        <f>'C-SSA database'!$K$60</f>
        <v>16.806999999999999</v>
      </c>
      <c r="BR120" s="53">
        <f>'C-SSA database'!$K$106</f>
        <v>26.26</v>
      </c>
      <c r="BS120" s="53">
        <f>'C-SSA database'!$K$149</f>
        <v>262.61</v>
      </c>
    </row>
    <row r="121" spans="1:71" x14ac:dyDescent="0.2">
      <c r="A121" s="32"/>
      <c r="B121" s="32"/>
      <c r="C121" s="32"/>
      <c r="D121" s="32"/>
      <c r="E121" s="32"/>
      <c r="F121" s="32"/>
      <c r="G121" s="32"/>
      <c r="H121" s="32"/>
      <c r="I121" s="32"/>
      <c r="J121" s="32"/>
      <c r="K121" s="32"/>
      <c r="L121" s="32"/>
      <c r="M121" s="32"/>
      <c r="N121" s="32"/>
      <c r="O121" s="32"/>
      <c r="P121" s="32"/>
      <c r="Q121" s="32"/>
      <c r="R121" s="50" t="e">
        <f t="shared" si="63"/>
        <v>#DIV/0!</v>
      </c>
      <c r="S121" s="50" t="e">
        <f t="shared" si="64"/>
        <v>#DIV/0!</v>
      </c>
      <c r="T121" s="50" t="e">
        <f t="shared" si="65"/>
        <v>#DIV/0!</v>
      </c>
      <c r="U121" s="32"/>
      <c r="V121" s="77" t="e">
        <f t="shared" si="51"/>
        <v>#DIV/0!</v>
      </c>
      <c r="W121" s="77" t="e">
        <f t="shared" si="52"/>
        <v>#DIV/0!</v>
      </c>
      <c r="X121" s="77" t="e">
        <f t="shared" si="53"/>
        <v>#DIV/0!</v>
      </c>
      <c r="Y121" s="77" t="e">
        <f t="shared" si="54"/>
        <v>#DIV/0!</v>
      </c>
      <c r="Z121" s="77" t="e">
        <f t="shared" si="55"/>
        <v>#DIV/0!</v>
      </c>
      <c r="AA121" s="77" t="e">
        <f t="shared" si="56"/>
        <v>#DIV/0!</v>
      </c>
      <c r="AB121" s="77" t="e">
        <f t="shared" si="57"/>
        <v>#DIV/0!</v>
      </c>
      <c r="AC121" s="77" t="e">
        <f t="shared" si="58"/>
        <v>#DIV/0!</v>
      </c>
      <c r="AD121" s="77" t="e">
        <f t="shared" si="59"/>
        <v>#DIV/0!</v>
      </c>
      <c r="AE121" s="77" t="e">
        <f t="shared" si="60"/>
        <v>#DIV/0!</v>
      </c>
      <c r="AF121" s="77" t="e">
        <f t="shared" si="61"/>
        <v>#DIV/0!</v>
      </c>
      <c r="AG121" s="77" t="e">
        <f t="shared" si="62"/>
        <v>#DIV/0!</v>
      </c>
      <c r="AH121" s="32"/>
      <c r="AI121" s="32"/>
      <c r="AJ121" s="52">
        <f>'C-SSA database'!$K$27</f>
        <v>143.80000000000001</v>
      </c>
      <c r="AK121" s="52">
        <f>'C-SSA database'!$K$73</f>
        <v>31.97</v>
      </c>
      <c r="AL121" s="52">
        <f>'C-SSA database'!$K$116</f>
        <v>319.67</v>
      </c>
      <c r="AM121" s="53">
        <f>'C-SSA database'!$K$30</f>
        <v>2.0735000000000001</v>
      </c>
      <c r="AN121" s="54">
        <f>'C-SSA database'!$K$76</f>
        <v>0.31040000000000001</v>
      </c>
      <c r="AO121" s="54">
        <f>'C-SSA database'!$K$119</f>
        <v>3.1040000000000001</v>
      </c>
      <c r="AP121" s="55">
        <f>'C-SSA database'!$K$33</f>
        <v>0.54279999999999995</v>
      </c>
      <c r="AQ121" s="52">
        <f>'C-SSA database'!$K$79</f>
        <v>2.0799999999999999E-2</v>
      </c>
      <c r="AR121" s="52">
        <f>'C-SSA database'!$K$122</f>
        <v>0.20799999999999999</v>
      </c>
      <c r="AS121" s="56">
        <f>'C-SSA database'!$K$36</f>
        <v>8.83</v>
      </c>
      <c r="AT121" s="56">
        <f>'C-SSA database'!$K$82</f>
        <v>1.17</v>
      </c>
      <c r="AU121" s="54">
        <f>'C-SSA database'!$K$125</f>
        <v>11.7</v>
      </c>
      <c r="AV121" s="55">
        <f>'C-SSA database'!$K$39</f>
        <v>2.5034770514603618E-2</v>
      </c>
      <c r="AW121" s="55">
        <f>'C-SSA database'!$K$85</f>
        <v>3.9E-2</v>
      </c>
      <c r="AX121" s="55">
        <f>'C-SSA database'!$K$128</f>
        <v>0.39</v>
      </c>
      <c r="AY121" s="53">
        <f>'C-SSA database'!$K$42</f>
        <v>6.6012000000000004</v>
      </c>
      <c r="AZ121" s="53">
        <f>'C-SSA database'!$K$88</f>
        <v>12.121</v>
      </c>
      <c r="BA121" s="53">
        <f>'C-SSA database'!$K$131</f>
        <v>121.212</v>
      </c>
      <c r="BB121" s="55">
        <f>'C-SSA database'!$K$45</f>
        <v>2.6029411764705887E-3</v>
      </c>
      <c r="BC121" s="55">
        <f>'C-SSA database'!$K$91</f>
        <v>2.2058823529411765E-4</v>
      </c>
      <c r="BD121" s="57">
        <f>'C-SSA database'!$K$134</f>
        <v>2.2058823529411769E-3</v>
      </c>
      <c r="BE121" s="53">
        <f>'C-SSA database'!$K$48</f>
        <v>35137</v>
      </c>
      <c r="BF121" s="54">
        <f>'C-SSA database'!$K$94</f>
        <v>7249</v>
      </c>
      <c r="BG121" s="53">
        <f>'C-SSA database'!$K$137</f>
        <v>72490</v>
      </c>
      <c r="BH121" s="57">
        <f>'C-SSA database'!$K$51</f>
        <v>2.1269999999999998</v>
      </c>
      <c r="BI121" s="55">
        <f>'C-SSA database'!$K$97</f>
        <v>6.2960000000000002E-2</v>
      </c>
      <c r="BJ121" s="57">
        <f>'C-SSA database'!$K$140</f>
        <v>0.62960000000000005</v>
      </c>
      <c r="BK121" s="53">
        <f>'C-SSA database'!$K$54</f>
        <v>2.4252336448598128E-3</v>
      </c>
      <c r="BL121" s="54">
        <f>'C-SSA database'!$K$100</f>
        <v>2.2009345794392521E-3</v>
      </c>
      <c r="BM121" s="53">
        <f>'C-SSA database'!$K$143</f>
        <v>2.200934579439252E-2</v>
      </c>
      <c r="BN121" s="57">
        <f>'C-SSA database'!$K$57</f>
        <v>1863.5</v>
      </c>
      <c r="BO121" s="57">
        <f>'C-SSA database'!$K$103</f>
        <v>328.08</v>
      </c>
      <c r="BP121" s="57">
        <f>'C-SSA database'!$K$146</f>
        <v>3280.8</v>
      </c>
      <c r="BQ121" s="53">
        <f>'C-SSA database'!$K$60</f>
        <v>16.806999999999999</v>
      </c>
      <c r="BR121" s="53">
        <f>'C-SSA database'!$K$106</f>
        <v>26.26</v>
      </c>
      <c r="BS121" s="53">
        <f>'C-SSA database'!$K$149</f>
        <v>262.61</v>
      </c>
    </row>
    <row r="122" spans="1:71" x14ac:dyDescent="0.2">
      <c r="A122" s="32"/>
      <c r="B122" s="32"/>
      <c r="C122" s="32"/>
      <c r="D122" s="32"/>
      <c r="E122" s="32"/>
      <c r="F122" s="32"/>
      <c r="G122" s="32"/>
      <c r="H122" s="32"/>
      <c r="I122" s="32"/>
      <c r="J122" s="32"/>
      <c r="K122" s="32"/>
      <c r="L122" s="32"/>
      <c r="M122" s="32"/>
      <c r="N122" s="32"/>
      <c r="O122" s="32"/>
      <c r="P122" s="32"/>
      <c r="Q122" s="32"/>
      <c r="R122" s="50" t="e">
        <f t="shared" si="63"/>
        <v>#DIV/0!</v>
      </c>
      <c r="S122" s="50" t="e">
        <f t="shared" si="64"/>
        <v>#DIV/0!</v>
      </c>
      <c r="T122" s="50" t="e">
        <f t="shared" si="65"/>
        <v>#DIV/0!</v>
      </c>
      <c r="U122" s="32"/>
      <c r="V122" s="77" t="e">
        <f t="shared" si="51"/>
        <v>#DIV/0!</v>
      </c>
      <c r="W122" s="77" t="e">
        <f t="shared" si="52"/>
        <v>#DIV/0!</v>
      </c>
      <c r="X122" s="77" t="e">
        <f t="shared" si="53"/>
        <v>#DIV/0!</v>
      </c>
      <c r="Y122" s="77" t="e">
        <f t="shared" si="54"/>
        <v>#DIV/0!</v>
      </c>
      <c r="Z122" s="77" t="e">
        <f t="shared" si="55"/>
        <v>#DIV/0!</v>
      </c>
      <c r="AA122" s="77" t="e">
        <f t="shared" si="56"/>
        <v>#DIV/0!</v>
      </c>
      <c r="AB122" s="77" t="e">
        <f t="shared" si="57"/>
        <v>#DIV/0!</v>
      </c>
      <c r="AC122" s="77" t="e">
        <f t="shared" si="58"/>
        <v>#DIV/0!</v>
      </c>
      <c r="AD122" s="77" t="e">
        <f t="shared" si="59"/>
        <v>#DIV/0!</v>
      </c>
      <c r="AE122" s="77" t="e">
        <f t="shared" si="60"/>
        <v>#DIV/0!</v>
      </c>
      <c r="AF122" s="77" t="e">
        <f t="shared" si="61"/>
        <v>#DIV/0!</v>
      </c>
      <c r="AG122" s="77" t="e">
        <f t="shared" si="62"/>
        <v>#DIV/0!</v>
      </c>
      <c r="AH122" s="32"/>
      <c r="AI122" s="32"/>
      <c r="AJ122" s="52">
        <f>'C-SSA database'!$K$27</f>
        <v>143.80000000000001</v>
      </c>
      <c r="AK122" s="52">
        <f>'C-SSA database'!$K$73</f>
        <v>31.97</v>
      </c>
      <c r="AL122" s="52">
        <f>'C-SSA database'!$K$116</f>
        <v>319.67</v>
      </c>
      <c r="AM122" s="53">
        <f>'C-SSA database'!$K$30</f>
        <v>2.0735000000000001</v>
      </c>
      <c r="AN122" s="54">
        <f>'C-SSA database'!$K$76</f>
        <v>0.31040000000000001</v>
      </c>
      <c r="AO122" s="54">
        <f>'C-SSA database'!$K$119</f>
        <v>3.1040000000000001</v>
      </c>
      <c r="AP122" s="55">
        <f>'C-SSA database'!$K$33</f>
        <v>0.54279999999999995</v>
      </c>
      <c r="AQ122" s="52">
        <f>'C-SSA database'!$K$79</f>
        <v>2.0799999999999999E-2</v>
      </c>
      <c r="AR122" s="52">
        <f>'C-SSA database'!$K$122</f>
        <v>0.20799999999999999</v>
      </c>
      <c r="AS122" s="56">
        <f>'C-SSA database'!$K$36</f>
        <v>8.83</v>
      </c>
      <c r="AT122" s="56">
        <f>'C-SSA database'!$K$82</f>
        <v>1.17</v>
      </c>
      <c r="AU122" s="54">
        <f>'C-SSA database'!$K$125</f>
        <v>11.7</v>
      </c>
      <c r="AV122" s="55">
        <f>'C-SSA database'!$K$39</f>
        <v>2.5034770514603618E-2</v>
      </c>
      <c r="AW122" s="55">
        <f>'C-SSA database'!$K$85</f>
        <v>3.9E-2</v>
      </c>
      <c r="AX122" s="55">
        <f>'C-SSA database'!$K$128</f>
        <v>0.39</v>
      </c>
      <c r="AY122" s="53">
        <f>'C-SSA database'!$K$42</f>
        <v>6.6012000000000004</v>
      </c>
      <c r="AZ122" s="53">
        <f>'C-SSA database'!$K$88</f>
        <v>12.121</v>
      </c>
      <c r="BA122" s="53">
        <f>'C-SSA database'!$K$131</f>
        <v>121.212</v>
      </c>
      <c r="BB122" s="55">
        <f>'C-SSA database'!$K$45</f>
        <v>2.6029411764705887E-3</v>
      </c>
      <c r="BC122" s="55">
        <f>'C-SSA database'!$K$91</f>
        <v>2.2058823529411765E-4</v>
      </c>
      <c r="BD122" s="57">
        <f>'C-SSA database'!$K$134</f>
        <v>2.2058823529411769E-3</v>
      </c>
      <c r="BE122" s="53">
        <f>'C-SSA database'!$K$48</f>
        <v>35137</v>
      </c>
      <c r="BF122" s="54">
        <f>'C-SSA database'!$K$94</f>
        <v>7249</v>
      </c>
      <c r="BG122" s="53">
        <f>'C-SSA database'!$K$137</f>
        <v>72490</v>
      </c>
      <c r="BH122" s="57">
        <f>'C-SSA database'!$K$51</f>
        <v>2.1269999999999998</v>
      </c>
      <c r="BI122" s="55">
        <f>'C-SSA database'!$K$97</f>
        <v>6.2960000000000002E-2</v>
      </c>
      <c r="BJ122" s="57">
        <f>'C-SSA database'!$K$140</f>
        <v>0.62960000000000005</v>
      </c>
      <c r="BK122" s="53">
        <f>'C-SSA database'!$K$54</f>
        <v>2.4252336448598128E-3</v>
      </c>
      <c r="BL122" s="54">
        <f>'C-SSA database'!$K$100</f>
        <v>2.2009345794392521E-3</v>
      </c>
      <c r="BM122" s="53">
        <f>'C-SSA database'!$K$143</f>
        <v>2.200934579439252E-2</v>
      </c>
      <c r="BN122" s="57">
        <f>'C-SSA database'!$K$57</f>
        <v>1863.5</v>
      </c>
      <c r="BO122" s="57">
        <f>'C-SSA database'!$K$103</f>
        <v>328.08</v>
      </c>
      <c r="BP122" s="57">
        <f>'C-SSA database'!$K$146</f>
        <v>3280.8</v>
      </c>
      <c r="BQ122" s="53">
        <f>'C-SSA database'!$K$60</f>
        <v>16.806999999999999</v>
      </c>
      <c r="BR122" s="53">
        <f>'C-SSA database'!$K$106</f>
        <v>26.26</v>
      </c>
      <c r="BS122" s="53">
        <f>'C-SSA database'!$K$149</f>
        <v>262.61</v>
      </c>
    </row>
    <row r="123" spans="1:71" x14ac:dyDescent="0.2">
      <c r="A123" s="32"/>
      <c r="B123" s="32"/>
      <c r="C123" s="32"/>
      <c r="D123" s="32"/>
      <c r="E123" s="32"/>
      <c r="F123" s="32"/>
      <c r="G123" s="32"/>
      <c r="H123" s="32"/>
      <c r="I123" s="32"/>
      <c r="J123" s="32"/>
      <c r="K123" s="32"/>
      <c r="L123" s="32"/>
      <c r="M123" s="32"/>
      <c r="N123" s="32"/>
      <c r="O123" s="32"/>
      <c r="P123" s="32"/>
      <c r="Q123" s="32"/>
      <c r="R123" s="50" t="e">
        <f t="shared" si="63"/>
        <v>#DIV/0!</v>
      </c>
      <c r="S123" s="50" t="e">
        <f t="shared" si="64"/>
        <v>#DIV/0!</v>
      </c>
      <c r="T123" s="50" t="e">
        <f t="shared" si="65"/>
        <v>#DIV/0!</v>
      </c>
      <c r="U123" s="32"/>
      <c r="V123" s="77" t="e">
        <f t="shared" si="51"/>
        <v>#DIV/0!</v>
      </c>
      <c r="W123" s="77" t="e">
        <f t="shared" si="52"/>
        <v>#DIV/0!</v>
      </c>
      <c r="X123" s="77" t="e">
        <f t="shared" si="53"/>
        <v>#DIV/0!</v>
      </c>
      <c r="Y123" s="77" t="e">
        <f t="shared" si="54"/>
        <v>#DIV/0!</v>
      </c>
      <c r="Z123" s="77" t="e">
        <f t="shared" si="55"/>
        <v>#DIV/0!</v>
      </c>
      <c r="AA123" s="77" t="e">
        <f t="shared" si="56"/>
        <v>#DIV/0!</v>
      </c>
      <c r="AB123" s="77" t="e">
        <f t="shared" si="57"/>
        <v>#DIV/0!</v>
      </c>
      <c r="AC123" s="77" t="e">
        <f t="shared" si="58"/>
        <v>#DIV/0!</v>
      </c>
      <c r="AD123" s="77" t="e">
        <f t="shared" si="59"/>
        <v>#DIV/0!</v>
      </c>
      <c r="AE123" s="77" t="e">
        <f t="shared" si="60"/>
        <v>#DIV/0!</v>
      </c>
      <c r="AF123" s="77" t="e">
        <f t="shared" si="61"/>
        <v>#DIV/0!</v>
      </c>
      <c r="AG123" s="77" t="e">
        <f t="shared" si="62"/>
        <v>#DIV/0!</v>
      </c>
      <c r="AH123" s="32"/>
      <c r="AI123" s="32"/>
      <c r="AJ123" s="52">
        <f>'C-SSA database'!$K$27</f>
        <v>143.80000000000001</v>
      </c>
      <c r="AK123" s="52">
        <f>'C-SSA database'!$K$73</f>
        <v>31.97</v>
      </c>
      <c r="AL123" s="52">
        <f>'C-SSA database'!$K$116</f>
        <v>319.67</v>
      </c>
      <c r="AM123" s="53">
        <f>'C-SSA database'!$K$30</f>
        <v>2.0735000000000001</v>
      </c>
      <c r="AN123" s="54">
        <f>'C-SSA database'!$K$76</f>
        <v>0.31040000000000001</v>
      </c>
      <c r="AO123" s="54">
        <f>'C-SSA database'!$K$119</f>
        <v>3.1040000000000001</v>
      </c>
      <c r="AP123" s="55">
        <f>'C-SSA database'!$K$33</f>
        <v>0.54279999999999995</v>
      </c>
      <c r="AQ123" s="52">
        <f>'C-SSA database'!$K$79</f>
        <v>2.0799999999999999E-2</v>
      </c>
      <c r="AR123" s="52">
        <f>'C-SSA database'!$K$122</f>
        <v>0.20799999999999999</v>
      </c>
      <c r="AS123" s="56">
        <f>'C-SSA database'!$K$36</f>
        <v>8.83</v>
      </c>
      <c r="AT123" s="56">
        <f>'C-SSA database'!$K$82</f>
        <v>1.17</v>
      </c>
      <c r="AU123" s="54">
        <f>'C-SSA database'!$K$125</f>
        <v>11.7</v>
      </c>
      <c r="AV123" s="55">
        <f>'C-SSA database'!$K$39</f>
        <v>2.5034770514603618E-2</v>
      </c>
      <c r="AW123" s="55">
        <f>'C-SSA database'!$K$85</f>
        <v>3.9E-2</v>
      </c>
      <c r="AX123" s="55">
        <f>'C-SSA database'!$K$128</f>
        <v>0.39</v>
      </c>
      <c r="AY123" s="53">
        <f>'C-SSA database'!$K$42</f>
        <v>6.6012000000000004</v>
      </c>
      <c r="AZ123" s="53">
        <f>'C-SSA database'!$K$88</f>
        <v>12.121</v>
      </c>
      <c r="BA123" s="53">
        <f>'C-SSA database'!$K$131</f>
        <v>121.212</v>
      </c>
      <c r="BB123" s="55">
        <f>'C-SSA database'!$K$45</f>
        <v>2.6029411764705887E-3</v>
      </c>
      <c r="BC123" s="55">
        <f>'C-SSA database'!$K$91</f>
        <v>2.2058823529411765E-4</v>
      </c>
      <c r="BD123" s="57">
        <f>'C-SSA database'!$K$134</f>
        <v>2.2058823529411769E-3</v>
      </c>
      <c r="BE123" s="53">
        <f>'C-SSA database'!$K$48</f>
        <v>35137</v>
      </c>
      <c r="BF123" s="54">
        <f>'C-SSA database'!$K$94</f>
        <v>7249</v>
      </c>
      <c r="BG123" s="53">
        <f>'C-SSA database'!$K$137</f>
        <v>72490</v>
      </c>
      <c r="BH123" s="57">
        <f>'C-SSA database'!$K$51</f>
        <v>2.1269999999999998</v>
      </c>
      <c r="BI123" s="55">
        <f>'C-SSA database'!$K$97</f>
        <v>6.2960000000000002E-2</v>
      </c>
      <c r="BJ123" s="57">
        <f>'C-SSA database'!$K$140</f>
        <v>0.62960000000000005</v>
      </c>
      <c r="BK123" s="53">
        <f>'C-SSA database'!$K$54</f>
        <v>2.4252336448598128E-3</v>
      </c>
      <c r="BL123" s="54">
        <f>'C-SSA database'!$K$100</f>
        <v>2.2009345794392521E-3</v>
      </c>
      <c r="BM123" s="53">
        <f>'C-SSA database'!$K$143</f>
        <v>2.200934579439252E-2</v>
      </c>
      <c r="BN123" s="57">
        <f>'C-SSA database'!$K$57</f>
        <v>1863.5</v>
      </c>
      <c r="BO123" s="57">
        <f>'C-SSA database'!$K$103</f>
        <v>328.08</v>
      </c>
      <c r="BP123" s="57">
        <f>'C-SSA database'!$K$146</f>
        <v>3280.8</v>
      </c>
      <c r="BQ123" s="53">
        <f>'C-SSA database'!$K$60</f>
        <v>16.806999999999999</v>
      </c>
      <c r="BR123" s="53">
        <f>'C-SSA database'!$K$106</f>
        <v>26.26</v>
      </c>
      <c r="BS123" s="53">
        <f>'C-SSA database'!$K$149</f>
        <v>262.61</v>
      </c>
    </row>
    <row r="124" spans="1:71" x14ac:dyDescent="0.2">
      <c r="A124" s="32"/>
      <c r="B124" s="32"/>
      <c r="C124" s="32"/>
      <c r="D124" s="32"/>
      <c r="E124" s="32"/>
      <c r="F124" s="32"/>
      <c r="G124" s="32"/>
      <c r="H124" s="32"/>
      <c r="I124" s="32"/>
      <c r="J124" s="32"/>
      <c r="K124" s="32"/>
      <c r="L124" s="32"/>
      <c r="M124" s="32"/>
      <c r="N124" s="32"/>
      <c r="O124" s="32"/>
      <c r="P124" s="32"/>
      <c r="Q124" s="32"/>
      <c r="R124" s="50" t="e">
        <f t="shared" si="63"/>
        <v>#DIV/0!</v>
      </c>
      <c r="S124" s="50" t="e">
        <f t="shared" si="64"/>
        <v>#DIV/0!</v>
      </c>
      <c r="T124" s="50" t="e">
        <f t="shared" si="65"/>
        <v>#DIV/0!</v>
      </c>
      <c r="U124" s="32"/>
      <c r="V124" s="77" t="e">
        <f t="shared" si="51"/>
        <v>#DIV/0!</v>
      </c>
      <c r="W124" s="77" t="e">
        <f t="shared" si="52"/>
        <v>#DIV/0!</v>
      </c>
      <c r="X124" s="77" t="e">
        <f t="shared" si="53"/>
        <v>#DIV/0!</v>
      </c>
      <c r="Y124" s="77" t="e">
        <f t="shared" si="54"/>
        <v>#DIV/0!</v>
      </c>
      <c r="Z124" s="77" t="e">
        <f t="shared" si="55"/>
        <v>#DIV/0!</v>
      </c>
      <c r="AA124" s="77" t="e">
        <f t="shared" si="56"/>
        <v>#DIV/0!</v>
      </c>
      <c r="AB124" s="77" t="e">
        <f t="shared" si="57"/>
        <v>#DIV/0!</v>
      </c>
      <c r="AC124" s="77" t="e">
        <f t="shared" si="58"/>
        <v>#DIV/0!</v>
      </c>
      <c r="AD124" s="77" t="e">
        <f t="shared" si="59"/>
        <v>#DIV/0!</v>
      </c>
      <c r="AE124" s="77" t="e">
        <f t="shared" si="60"/>
        <v>#DIV/0!</v>
      </c>
      <c r="AF124" s="77" t="e">
        <f t="shared" si="61"/>
        <v>#DIV/0!</v>
      </c>
      <c r="AG124" s="77" t="e">
        <f t="shared" si="62"/>
        <v>#DIV/0!</v>
      </c>
      <c r="AH124" s="32"/>
      <c r="AI124" s="32"/>
      <c r="AJ124" s="52">
        <f>'C-SSA database'!$K$27</f>
        <v>143.80000000000001</v>
      </c>
      <c r="AK124" s="52">
        <f>'C-SSA database'!$K$73</f>
        <v>31.97</v>
      </c>
      <c r="AL124" s="52">
        <f>'C-SSA database'!$K$116</f>
        <v>319.67</v>
      </c>
      <c r="AM124" s="53">
        <f>'C-SSA database'!$K$30</f>
        <v>2.0735000000000001</v>
      </c>
      <c r="AN124" s="54">
        <f>'C-SSA database'!$K$76</f>
        <v>0.31040000000000001</v>
      </c>
      <c r="AO124" s="54">
        <f>'C-SSA database'!$K$119</f>
        <v>3.1040000000000001</v>
      </c>
      <c r="AP124" s="55">
        <f>'C-SSA database'!$K$33</f>
        <v>0.54279999999999995</v>
      </c>
      <c r="AQ124" s="52">
        <f>'C-SSA database'!$K$79</f>
        <v>2.0799999999999999E-2</v>
      </c>
      <c r="AR124" s="52">
        <f>'C-SSA database'!$K$122</f>
        <v>0.20799999999999999</v>
      </c>
      <c r="AS124" s="56">
        <f>'C-SSA database'!$K$36</f>
        <v>8.83</v>
      </c>
      <c r="AT124" s="56">
        <f>'C-SSA database'!$K$82</f>
        <v>1.17</v>
      </c>
      <c r="AU124" s="54">
        <f>'C-SSA database'!$K$125</f>
        <v>11.7</v>
      </c>
      <c r="AV124" s="55">
        <f>'C-SSA database'!$K$39</f>
        <v>2.5034770514603618E-2</v>
      </c>
      <c r="AW124" s="55">
        <f>'C-SSA database'!$K$85</f>
        <v>3.9E-2</v>
      </c>
      <c r="AX124" s="55">
        <f>'C-SSA database'!$K$128</f>
        <v>0.39</v>
      </c>
      <c r="AY124" s="53">
        <f>'C-SSA database'!$K$42</f>
        <v>6.6012000000000004</v>
      </c>
      <c r="AZ124" s="53">
        <f>'C-SSA database'!$K$88</f>
        <v>12.121</v>
      </c>
      <c r="BA124" s="53">
        <f>'C-SSA database'!$K$131</f>
        <v>121.212</v>
      </c>
      <c r="BB124" s="55">
        <f>'C-SSA database'!$K$45</f>
        <v>2.6029411764705887E-3</v>
      </c>
      <c r="BC124" s="55">
        <f>'C-SSA database'!$K$91</f>
        <v>2.2058823529411765E-4</v>
      </c>
      <c r="BD124" s="57">
        <f>'C-SSA database'!$K$134</f>
        <v>2.2058823529411769E-3</v>
      </c>
      <c r="BE124" s="53">
        <f>'C-SSA database'!$K$48</f>
        <v>35137</v>
      </c>
      <c r="BF124" s="54">
        <f>'C-SSA database'!$K$94</f>
        <v>7249</v>
      </c>
      <c r="BG124" s="53">
        <f>'C-SSA database'!$K$137</f>
        <v>72490</v>
      </c>
      <c r="BH124" s="57">
        <f>'C-SSA database'!$K$51</f>
        <v>2.1269999999999998</v>
      </c>
      <c r="BI124" s="55">
        <f>'C-SSA database'!$K$97</f>
        <v>6.2960000000000002E-2</v>
      </c>
      <c r="BJ124" s="57">
        <f>'C-SSA database'!$K$140</f>
        <v>0.62960000000000005</v>
      </c>
      <c r="BK124" s="53">
        <f>'C-SSA database'!$K$54</f>
        <v>2.4252336448598128E-3</v>
      </c>
      <c r="BL124" s="54">
        <f>'C-SSA database'!$K$100</f>
        <v>2.2009345794392521E-3</v>
      </c>
      <c r="BM124" s="53">
        <f>'C-SSA database'!$K$143</f>
        <v>2.200934579439252E-2</v>
      </c>
      <c r="BN124" s="57">
        <f>'C-SSA database'!$K$57</f>
        <v>1863.5</v>
      </c>
      <c r="BO124" s="57">
        <f>'C-SSA database'!$K$103</f>
        <v>328.08</v>
      </c>
      <c r="BP124" s="57">
        <f>'C-SSA database'!$K$146</f>
        <v>3280.8</v>
      </c>
      <c r="BQ124" s="53">
        <f>'C-SSA database'!$K$60</f>
        <v>16.806999999999999</v>
      </c>
      <c r="BR124" s="53">
        <f>'C-SSA database'!$K$106</f>
        <v>26.26</v>
      </c>
      <c r="BS124" s="53">
        <f>'C-SSA database'!$K$149</f>
        <v>262.61</v>
      </c>
    </row>
    <row r="125" spans="1:71" x14ac:dyDescent="0.2">
      <c r="A125" s="32"/>
      <c r="B125" s="32"/>
      <c r="C125" s="32"/>
      <c r="D125" s="32"/>
      <c r="E125" s="32"/>
      <c r="F125" s="32"/>
      <c r="G125" s="32"/>
      <c r="H125" s="32"/>
      <c r="I125" s="32"/>
      <c r="J125" s="32"/>
      <c r="K125" s="32"/>
      <c r="L125" s="32"/>
      <c r="M125" s="32"/>
      <c r="N125" s="32"/>
      <c r="O125" s="32"/>
      <c r="P125" s="32"/>
      <c r="Q125" s="32"/>
      <c r="R125" s="50" t="e">
        <f t="shared" si="63"/>
        <v>#DIV/0!</v>
      </c>
      <c r="S125" s="50" t="e">
        <f t="shared" si="64"/>
        <v>#DIV/0!</v>
      </c>
      <c r="T125" s="50" t="e">
        <f t="shared" si="65"/>
        <v>#DIV/0!</v>
      </c>
      <c r="U125" s="32"/>
      <c r="V125" s="77" t="e">
        <f t="shared" si="51"/>
        <v>#DIV/0!</v>
      </c>
      <c r="W125" s="77" t="e">
        <f t="shared" si="52"/>
        <v>#DIV/0!</v>
      </c>
      <c r="X125" s="77" t="e">
        <f t="shared" si="53"/>
        <v>#DIV/0!</v>
      </c>
      <c r="Y125" s="77" t="e">
        <f t="shared" si="54"/>
        <v>#DIV/0!</v>
      </c>
      <c r="Z125" s="77" t="e">
        <f t="shared" si="55"/>
        <v>#DIV/0!</v>
      </c>
      <c r="AA125" s="77" t="e">
        <f t="shared" si="56"/>
        <v>#DIV/0!</v>
      </c>
      <c r="AB125" s="77" t="e">
        <f t="shared" si="57"/>
        <v>#DIV/0!</v>
      </c>
      <c r="AC125" s="77" t="e">
        <f t="shared" si="58"/>
        <v>#DIV/0!</v>
      </c>
      <c r="AD125" s="77" t="e">
        <f t="shared" si="59"/>
        <v>#DIV/0!</v>
      </c>
      <c r="AE125" s="77" t="e">
        <f t="shared" si="60"/>
        <v>#DIV/0!</v>
      </c>
      <c r="AF125" s="77" t="e">
        <f t="shared" si="61"/>
        <v>#DIV/0!</v>
      </c>
      <c r="AG125" s="77" t="e">
        <f t="shared" si="62"/>
        <v>#DIV/0!</v>
      </c>
      <c r="AH125" s="32"/>
      <c r="AI125" s="32"/>
      <c r="AJ125" s="52">
        <f>'C-SSA database'!$K$27</f>
        <v>143.80000000000001</v>
      </c>
      <c r="AK125" s="52">
        <f>'C-SSA database'!$K$73</f>
        <v>31.97</v>
      </c>
      <c r="AL125" s="52">
        <f>'C-SSA database'!$K$116</f>
        <v>319.67</v>
      </c>
      <c r="AM125" s="53">
        <f>'C-SSA database'!$K$30</f>
        <v>2.0735000000000001</v>
      </c>
      <c r="AN125" s="54">
        <f>'C-SSA database'!$K$76</f>
        <v>0.31040000000000001</v>
      </c>
      <c r="AO125" s="54">
        <f>'C-SSA database'!$K$119</f>
        <v>3.1040000000000001</v>
      </c>
      <c r="AP125" s="55">
        <f>'C-SSA database'!$K$33</f>
        <v>0.54279999999999995</v>
      </c>
      <c r="AQ125" s="52">
        <f>'C-SSA database'!$K$79</f>
        <v>2.0799999999999999E-2</v>
      </c>
      <c r="AR125" s="52">
        <f>'C-SSA database'!$K$122</f>
        <v>0.20799999999999999</v>
      </c>
      <c r="AS125" s="56">
        <f>'C-SSA database'!$K$36</f>
        <v>8.83</v>
      </c>
      <c r="AT125" s="56">
        <f>'C-SSA database'!$K$82</f>
        <v>1.17</v>
      </c>
      <c r="AU125" s="54">
        <f>'C-SSA database'!$K$125</f>
        <v>11.7</v>
      </c>
      <c r="AV125" s="55">
        <f>'C-SSA database'!$K$39</f>
        <v>2.5034770514603618E-2</v>
      </c>
      <c r="AW125" s="55">
        <f>'C-SSA database'!$K$85</f>
        <v>3.9E-2</v>
      </c>
      <c r="AX125" s="55">
        <f>'C-SSA database'!$K$128</f>
        <v>0.39</v>
      </c>
      <c r="AY125" s="53">
        <f>'C-SSA database'!$K$42</f>
        <v>6.6012000000000004</v>
      </c>
      <c r="AZ125" s="53">
        <f>'C-SSA database'!$K$88</f>
        <v>12.121</v>
      </c>
      <c r="BA125" s="53">
        <f>'C-SSA database'!$K$131</f>
        <v>121.212</v>
      </c>
      <c r="BB125" s="55">
        <f>'C-SSA database'!$K$45</f>
        <v>2.6029411764705887E-3</v>
      </c>
      <c r="BC125" s="55">
        <f>'C-SSA database'!$K$91</f>
        <v>2.2058823529411765E-4</v>
      </c>
      <c r="BD125" s="57">
        <f>'C-SSA database'!$K$134</f>
        <v>2.2058823529411769E-3</v>
      </c>
      <c r="BE125" s="53">
        <f>'C-SSA database'!$K$48</f>
        <v>35137</v>
      </c>
      <c r="BF125" s="54">
        <f>'C-SSA database'!$K$94</f>
        <v>7249</v>
      </c>
      <c r="BG125" s="53">
        <f>'C-SSA database'!$K$137</f>
        <v>72490</v>
      </c>
      <c r="BH125" s="57">
        <f>'C-SSA database'!$K$51</f>
        <v>2.1269999999999998</v>
      </c>
      <c r="BI125" s="55">
        <f>'C-SSA database'!$K$97</f>
        <v>6.2960000000000002E-2</v>
      </c>
      <c r="BJ125" s="57">
        <f>'C-SSA database'!$K$140</f>
        <v>0.62960000000000005</v>
      </c>
      <c r="BK125" s="53">
        <f>'C-SSA database'!$K$54</f>
        <v>2.4252336448598128E-3</v>
      </c>
      <c r="BL125" s="54">
        <f>'C-SSA database'!$K$100</f>
        <v>2.2009345794392521E-3</v>
      </c>
      <c r="BM125" s="53">
        <f>'C-SSA database'!$K$143</f>
        <v>2.200934579439252E-2</v>
      </c>
      <c r="BN125" s="57">
        <f>'C-SSA database'!$K$57</f>
        <v>1863.5</v>
      </c>
      <c r="BO125" s="57">
        <f>'C-SSA database'!$K$103</f>
        <v>328.08</v>
      </c>
      <c r="BP125" s="57">
        <f>'C-SSA database'!$K$146</f>
        <v>3280.8</v>
      </c>
      <c r="BQ125" s="53">
        <f>'C-SSA database'!$K$60</f>
        <v>16.806999999999999</v>
      </c>
      <c r="BR125" s="53">
        <f>'C-SSA database'!$K$106</f>
        <v>26.26</v>
      </c>
      <c r="BS125" s="53">
        <f>'C-SSA database'!$K$149</f>
        <v>262.61</v>
      </c>
    </row>
    <row r="126" spans="1:71" x14ac:dyDescent="0.2">
      <c r="A126" s="32"/>
      <c r="B126" s="32"/>
      <c r="C126" s="32"/>
      <c r="D126" s="32"/>
      <c r="E126" s="32"/>
      <c r="F126" s="32"/>
      <c r="G126" s="32"/>
      <c r="H126" s="32"/>
      <c r="I126" s="32"/>
      <c r="J126" s="32"/>
      <c r="K126" s="32"/>
      <c r="L126" s="32"/>
      <c r="M126" s="32"/>
      <c r="N126" s="32"/>
      <c r="O126" s="32"/>
      <c r="P126" s="32"/>
      <c r="Q126" s="32"/>
      <c r="R126" s="50" t="e">
        <f t="shared" si="63"/>
        <v>#DIV/0!</v>
      </c>
      <c r="S126" s="50" t="e">
        <f t="shared" si="64"/>
        <v>#DIV/0!</v>
      </c>
      <c r="T126" s="50" t="e">
        <f t="shared" si="65"/>
        <v>#DIV/0!</v>
      </c>
      <c r="U126" s="32"/>
      <c r="V126" s="77" t="e">
        <f t="shared" si="51"/>
        <v>#DIV/0!</v>
      </c>
      <c r="W126" s="77" t="e">
        <f t="shared" si="52"/>
        <v>#DIV/0!</v>
      </c>
      <c r="X126" s="77" t="e">
        <f t="shared" si="53"/>
        <v>#DIV/0!</v>
      </c>
      <c r="Y126" s="77" t="e">
        <f t="shared" si="54"/>
        <v>#DIV/0!</v>
      </c>
      <c r="Z126" s="77" t="e">
        <f t="shared" si="55"/>
        <v>#DIV/0!</v>
      </c>
      <c r="AA126" s="77" t="e">
        <f t="shared" si="56"/>
        <v>#DIV/0!</v>
      </c>
      <c r="AB126" s="77" t="e">
        <f t="shared" si="57"/>
        <v>#DIV/0!</v>
      </c>
      <c r="AC126" s="77" t="e">
        <f t="shared" si="58"/>
        <v>#DIV/0!</v>
      </c>
      <c r="AD126" s="77" t="e">
        <f t="shared" si="59"/>
        <v>#DIV/0!</v>
      </c>
      <c r="AE126" s="77" t="e">
        <f t="shared" si="60"/>
        <v>#DIV/0!</v>
      </c>
      <c r="AF126" s="77" t="e">
        <f t="shared" si="61"/>
        <v>#DIV/0!</v>
      </c>
      <c r="AG126" s="77" t="e">
        <f t="shared" si="62"/>
        <v>#DIV/0!</v>
      </c>
      <c r="AH126" s="32"/>
      <c r="AI126" s="32"/>
      <c r="AJ126" s="52">
        <f>'C-SSA database'!$K$27</f>
        <v>143.80000000000001</v>
      </c>
      <c r="AK126" s="52">
        <f>'C-SSA database'!$K$73</f>
        <v>31.97</v>
      </c>
      <c r="AL126" s="52">
        <f>'C-SSA database'!$K$116</f>
        <v>319.67</v>
      </c>
      <c r="AM126" s="53">
        <f>'C-SSA database'!$K$30</f>
        <v>2.0735000000000001</v>
      </c>
      <c r="AN126" s="54">
        <f>'C-SSA database'!$K$76</f>
        <v>0.31040000000000001</v>
      </c>
      <c r="AO126" s="54">
        <f>'C-SSA database'!$K$119</f>
        <v>3.1040000000000001</v>
      </c>
      <c r="AP126" s="55">
        <f>'C-SSA database'!$K$33</f>
        <v>0.54279999999999995</v>
      </c>
      <c r="AQ126" s="52">
        <f>'C-SSA database'!$K$79</f>
        <v>2.0799999999999999E-2</v>
      </c>
      <c r="AR126" s="52">
        <f>'C-SSA database'!$K$122</f>
        <v>0.20799999999999999</v>
      </c>
      <c r="AS126" s="56">
        <f>'C-SSA database'!$K$36</f>
        <v>8.83</v>
      </c>
      <c r="AT126" s="56">
        <f>'C-SSA database'!$K$82</f>
        <v>1.17</v>
      </c>
      <c r="AU126" s="54">
        <f>'C-SSA database'!$K$125</f>
        <v>11.7</v>
      </c>
      <c r="AV126" s="55">
        <f>'C-SSA database'!$K$39</f>
        <v>2.5034770514603618E-2</v>
      </c>
      <c r="AW126" s="55">
        <f>'C-SSA database'!$K$85</f>
        <v>3.9E-2</v>
      </c>
      <c r="AX126" s="55">
        <f>'C-SSA database'!$K$128</f>
        <v>0.39</v>
      </c>
      <c r="AY126" s="53">
        <f>'C-SSA database'!$K$42</f>
        <v>6.6012000000000004</v>
      </c>
      <c r="AZ126" s="53">
        <f>'C-SSA database'!$K$88</f>
        <v>12.121</v>
      </c>
      <c r="BA126" s="53">
        <f>'C-SSA database'!$K$131</f>
        <v>121.212</v>
      </c>
      <c r="BB126" s="55">
        <f>'C-SSA database'!$K$45</f>
        <v>2.6029411764705887E-3</v>
      </c>
      <c r="BC126" s="55">
        <f>'C-SSA database'!$K$91</f>
        <v>2.2058823529411765E-4</v>
      </c>
      <c r="BD126" s="57">
        <f>'C-SSA database'!$K$134</f>
        <v>2.2058823529411769E-3</v>
      </c>
      <c r="BE126" s="53">
        <f>'C-SSA database'!$K$48</f>
        <v>35137</v>
      </c>
      <c r="BF126" s="54">
        <f>'C-SSA database'!$K$94</f>
        <v>7249</v>
      </c>
      <c r="BG126" s="53">
        <f>'C-SSA database'!$K$137</f>
        <v>72490</v>
      </c>
      <c r="BH126" s="57">
        <f>'C-SSA database'!$K$51</f>
        <v>2.1269999999999998</v>
      </c>
      <c r="BI126" s="55">
        <f>'C-SSA database'!$K$97</f>
        <v>6.2960000000000002E-2</v>
      </c>
      <c r="BJ126" s="57">
        <f>'C-SSA database'!$K$140</f>
        <v>0.62960000000000005</v>
      </c>
      <c r="BK126" s="53">
        <f>'C-SSA database'!$K$54</f>
        <v>2.4252336448598128E-3</v>
      </c>
      <c r="BL126" s="54">
        <f>'C-SSA database'!$K$100</f>
        <v>2.2009345794392521E-3</v>
      </c>
      <c r="BM126" s="53">
        <f>'C-SSA database'!$K$143</f>
        <v>2.200934579439252E-2</v>
      </c>
      <c r="BN126" s="57">
        <f>'C-SSA database'!$K$57</f>
        <v>1863.5</v>
      </c>
      <c r="BO126" s="57">
        <f>'C-SSA database'!$K$103</f>
        <v>328.08</v>
      </c>
      <c r="BP126" s="57">
        <f>'C-SSA database'!$K$146</f>
        <v>3280.8</v>
      </c>
      <c r="BQ126" s="53">
        <f>'C-SSA database'!$K$60</f>
        <v>16.806999999999999</v>
      </c>
      <c r="BR126" s="53">
        <f>'C-SSA database'!$K$106</f>
        <v>26.26</v>
      </c>
      <c r="BS126" s="53">
        <f>'C-SSA database'!$K$149</f>
        <v>262.61</v>
      </c>
    </row>
    <row r="127" spans="1:71" x14ac:dyDescent="0.2">
      <c r="A127" s="32"/>
      <c r="B127" s="32"/>
      <c r="C127" s="32"/>
      <c r="D127" s="32"/>
      <c r="E127" s="32"/>
      <c r="F127" s="32"/>
      <c r="G127" s="32"/>
      <c r="H127" s="32"/>
      <c r="I127" s="32"/>
      <c r="J127" s="32"/>
      <c r="K127" s="32"/>
      <c r="L127" s="32"/>
      <c r="M127" s="32"/>
      <c r="N127" s="32"/>
      <c r="O127" s="32"/>
      <c r="P127" s="32"/>
      <c r="Q127" s="32"/>
      <c r="R127" s="50" t="e">
        <f t="shared" si="63"/>
        <v>#DIV/0!</v>
      </c>
      <c r="S127" s="50" t="e">
        <f t="shared" si="64"/>
        <v>#DIV/0!</v>
      </c>
      <c r="T127" s="50" t="e">
        <f t="shared" si="65"/>
        <v>#DIV/0!</v>
      </c>
      <c r="U127" s="32"/>
      <c r="V127" s="77" t="e">
        <f t="shared" si="51"/>
        <v>#DIV/0!</v>
      </c>
      <c r="W127" s="77" t="e">
        <f t="shared" si="52"/>
        <v>#DIV/0!</v>
      </c>
      <c r="X127" s="77" t="e">
        <f t="shared" si="53"/>
        <v>#DIV/0!</v>
      </c>
      <c r="Y127" s="77" t="e">
        <f t="shared" si="54"/>
        <v>#DIV/0!</v>
      </c>
      <c r="Z127" s="77" t="e">
        <f t="shared" si="55"/>
        <v>#DIV/0!</v>
      </c>
      <c r="AA127" s="77" t="e">
        <f t="shared" si="56"/>
        <v>#DIV/0!</v>
      </c>
      <c r="AB127" s="77" t="e">
        <f t="shared" si="57"/>
        <v>#DIV/0!</v>
      </c>
      <c r="AC127" s="77" t="e">
        <f t="shared" si="58"/>
        <v>#DIV/0!</v>
      </c>
      <c r="AD127" s="77" t="e">
        <f t="shared" si="59"/>
        <v>#DIV/0!</v>
      </c>
      <c r="AE127" s="77" t="e">
        <f t="shared" si="60"/>
        <v>#DIV/0!</v>
      </c>
      <c r="AF127" s="77" t="e">
        <f t="shared" si="61"/>
        <v>#DIV/0!</v>
      </c>
      <c r="AG127" s="77" t="e">
        <f t="shared" si="62"/>
        <v>#DIV/0!</v>
      </c>
      <c r="AH127" s="32"/>
      <c r="AI127" s="32"/>
      <c r="AJ127" s="52">
        <f>'C-SSA database'!$K$27</f>
        <v>143.80000000000001</v>
      </c>
      <c r="AK127" s="52">
        <f>'C-SSA database'!$K$73</f>
        <v>31.97</v>
      </c>
      <c r="AL127" s="52">
        <f>'C-SSA database'!$K$116</f>
        <v>319.67</v>
      </c>
      <c r="AM127" s="53">
        <f>'C-SSA database'!$K$30</f>
        <v>2.0735000000000001</v>
      </c>
      <c r="AN127" s="54">
        <f>'C-SSA database'!$K$76</f>
        <v>0.31040000000000001</v>
      </c>
      <c r="AO127" s="54">
        <f>'C-SSA database'!$K$119</f>
        <v>3.1040000000000001</v>
      </c>
      <c r="AP127" s="55">
        <f>'C-SSA database'!$K$33</f>
        <v>0.54279999999999995</v>
      </c>
      <c r="AQ127" s="52">
        <f>'C-SSA database'!$K$79</f>
        <v>2.0799999999999999E-2</v>
      </c>
      <c r="AR127" s="52">
        <f>'C-SSA database'!$K$122</f>
        <v>0.20799999999999999</v>
      </c>
      <c r="AS127" s="56">
        <f>'C-SSA database'!$K$36</f>
        <v>8.83</v>
      </c>
      <c r="AT127" s="56">
        <f>'C-SSA database'!$K$82</f>
        <v>1.17</v>
      </c>
      <c r="AU127" s="54">
        <f>'C-SSA database'!$K$125</f>
        <v>11.7</v>
      </c>
      <c r="AV127" s="55">
        <f>'C-SSA database'!$K$39</f>
        <v>2.5034770514603618E-2</v>
      </c>
      <c r="AW127" s="55">
        <f>'C-SSA database'!$K$85</f>
        <v>3.9E-2</v>
      </c>
      <c r="AX127" s="55">
        <f>'C-SSA database'!$K$128</f>
        <v>0.39</v>
      </c>
      <c r="AY127" s="53">
        <f>'C-SSA database'!$K$42</f>
        <v>6.6012000000000004</v>
      </c>
      <c r="AZ127" s="53">
        <f>'C-SSA database'!$K$88</f>
        <v>12.121</v>
      </c>
      <c r="BA127" s="53">
        <f>'C-SSA database'!$K$131</f>
        <v>121.212</v>
      </c>
      <c r="BB127" s="55">
        <f>'C-SSA database'!$K$45</f>
        <v>2.6029411764705887E-3</v>
      </c>
      <c r="BC127" s="55">
        <f>'C-SSA database'!$K$91</f>
        <v>2.2058823529411765E-4</v>
      </c>
      <c r="BD127" s="57">
        <f>'C-SSA database'!$K$134</f>
        <v>2.2058823529411769E-3</v>
      </c>
      <c r="BE127" s="53">
        <f>'C-SSA database'!$K$48</f>
        <v>35137</v>
      </c>
      <c r="BF127" s="54">
        <f>'C-SSA database'!$K$94</f>
        <v>7249</v>
      </c>
      <c r="BG127" s="53">
        <f>'C-SSA database'!$K$137</f>
        <v>72490</v>
      </c>
      <c r="BH127" s="57">
        <f>'C-SSA database'!$K$51</f>
        <v>2.1269999999999998</v>
      </c>
      <c r="BI127" s="55">
        <f>'C-SSA database'!$K$97</f>
        <v>6.2960000000000002E-2</v>
      </c>
      <c r="BJ127" s="57">
        <f>'C-SSA database'!$K$140</f>
        <v>0.62960000000000005</v>
      </c>
      <c r="BK127" s="53">
        <f>'C-SSA database'!$K$54</f>
        <v>2.4252336448598128E-3</v>
      </c>
      <c r="BL127" s="54">
        <f>'C-SSA database'!$K$100</f>
        <v>2.2009345794392521E-3</v>
      </c>
      <c r="BM127" s="53">
        <f>'C-SSA database'!$K$143</f>
        <v>2.200934579439252E-2</v>
      </c>
      <c r="BN127" s="57">
        <f>'C-SSA database'!$K$57</f>
        <v>1863.5</v>
      </c>
      <c r="BO127" s="57">
        <f>'C-SSA database'!$K$103</f>
        <v>328.08</v>
      </c>
      <c r="BP127" s="57">
        <f>'C-SSA database'!$K$146</f>
        <v>3280.8</v>
      </c>
      <c r="BQ127" s="53">
        <f>'C-SSA database'!$K$60</f>
        <v>16.806999999999999</v>
      </c>
      <c r="BR127" s="53">
        <f>'C-SSA database'!$K$106</f>
        <v>26.26</v>
      </c>
      <c r="BS127" s="53">
        <f>'C-SSA database'!$K$149</f>
        <v>262.61</v>
      </c>
    </row>
  </sheetData>
  <sheetProtection algorithmName="SHA-512" hashValue="qYgrDmnB+OyXhFN4WDZqzfagwCSQ75WZTDiaA1B0/qVhxTmcL6p5+yT09t/RUTE8k4wbgmBb4PqDB1P+Uf3guQ==" saltValue="5DWuFeetvzlusAS+EA9fnA==" spinCount="100000" sheet="1" objects="1" scenarios="1"/>
  <mergeCells count="1">
    <mergeCell ref="P3:T8"/>
  </mergeCells>
  <conditionalFormatting sqref="R20:T127">
    <cfRule type="cellIs" dxfId="0" priority="1" operator="greaterThanOrEqual">
      <formula>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8955E-50EB-A844-A1CD-8CC77F690460}">
  <dimension ref="A2:Q166"/>
  <sheetViews>
    <sheetView topLeftCell="A11" workbookViewId="0">
      <selection activeCell="D39" sqref="D39"/>
    </sheetView>
  </sheetViews>
  <sheetFormatPr baseColWidth="10" defaultRowHeight="16" x14ac:dyDescent="0.2"/>
  <cols>
    <col min="1" max="1" width="37.5" bestFit="1" customWidth="1"/>
    <col min="2" max="2" width="6.6640625" customWidth="1"/>
    <col min="3" max="3" width="9.6640625" bestFit="1" customWidth="1"/>
    <col min="4" max="9" width="6.6640625" customWidth="1"/>
    <col min="10" max="10" width="34" bestFit="1" customWidth="1"/>
    <col min="11" max="11" width="18.6640625" bestFit="1" customWidth="1"/>
    <col min="13" max="13" width="33" bestFit="1" customWidth="1"/>
    <col min="14" max="14" width="18.1640625" bestFit="1" customWidth="1"/>
    <col min="15" max="15" width="19.33203125" customWidth="1"/>
    <col min="16" max="16" width="20.1640625" bestFit="1" customWidth="1"/>
    <col min="17" max="17" width="18.33203125" customWidth="1"/>
    <col min="18" max="18" width="10" bestFit="1" customWidth="1"/>
    <col min="19" max="19" width="16.83203125" bestFit="1" customWidth="1"/>
    <col min="20" max="20" width="9.6640625" bestFit="1" customWidth="1"/>
    <col min="21" max="21" width="16.5" bestFit="1" customWidth="1"/>
    <col min="23" max="23" width="17" customWidth="1"/>
    <col min="24" max="24" width="14.1640625" bestFit="1" customWidth="1"/>
    <col min="25" max="25" width="16.5" customWidth="1"/>
  </cols>
  <sheetData>
    <row r="2" spans="9:15" x14ac:dyDescent="0.2">
      <c r="J2" s="2" t="s">
        <v>5</v>
      </c>
      <c r="K2" s="2" t="s">
        <v>2</v>
      </c>
      <c r="L2" s="3" t="s">
        <v>16</v>
      </c>
      <c r="M2" s="3" t="s">
        <v>3</v>
      </c>
      <c r="N2" s="3" t="s">
        <v>4</v>
      </c>
    </row>
    <row r="3" spans="9:15" x14ac:dyDescent="0.2">
      <c r="J3" s="2"/>
      <c r="K3" s="2"/>
      <c r="L3" s="3"/>
      <c r="M3" s="3"/>
      <c r="N3" s="3"/>
    </row>
    <row r="4" spans="9:15" x14ac:dyDescent="0.2">
      <c r="J4" s="2"/>
      <c r="K4" s="2"/>
      <c r="L4" s="3"/>
      <c r="M4" s="3"/>
      <c r="N4" s="3"/>
    </row>
    <row r="5" spans="9:15" x14ac:dyDescent="0.2">
      <c r="I5" s="3" t="s">
        <v>17</v>
      </c>
      <c r="J5" s="1">
        <f t="shared" ref="J5:J16" si="0">4*3.14*0.5*0.5</f>
        <v>3.14</v>
      </c>
      <c r="K5" s="5">
        <f t="shared" ref="K5:K16" si="1">(4/3)*3.14*0.5*0.5*0.5</f>
        <v>0.52333333333333332</v>
      </c>
      <c r="L5" s="1">
        <f>10.49*1000</f>
        <v>10490</v>
      </c>
      <c r="M5" s="6">
        <f t="shared" ref="M5:M15" si="2">L5*K5</f>
        <v>5489.7666666666664</v>
      </c>
      <c r="N5" s="7">
        <f t="shared" ref="N5:N15" si="3">J5/M5*1000</f>
        <v>0.5719733079122975</v>
      </c>
    </row>
    <row r="6" spans="9:15" x14ac:dyDescent="0.2">
      <c r="I6" s="3" t="s">
        <v>24</v>
      </c>
      <c r="J6" s="1">
        <f t="shared" si="0"/>
        <v>3.14</v>
      </c>
      <c r="K6" s="5">
        <f t="shared" si="1"/>
        <v>0.52333333333333332</v>
      </c>
      <c r="L6" s="1">
        <v>5782</v>
      </c>
      <c r="M6" s="6">
        <f t="shared" si="2"/>
        <v>3025.9133333333334</v>
      </c>
      <c r="N6" s="7">
        <f t="shared" si="3"/>
        <v>1.0377032168799725</v>
      </c>
    </row>
    <row r="7" spans="9:15" x14ac:dyDescent="0.2">
      <c r="I7" s="3" t="s">
        <v>13</v>
      </c>
      <c r="J7" s="1">
        <f t="shared" si="0"/>
        <v>3.14</v>
      </c>
      <c r="K7" s="5">
        <f t="shared" si="1"/>
        <v>0.52333333333333332</v>
      </c>
      <c r="L7" s="1">
        <f>8.65*1000</f>
        <v>8650</v>
      </c>
      <c r="M7" s="6">
        <f t="shared" si="2"/>
        <v>4526.833333333333</v>
      </c>
      <c r="N7" s="7">
        <f t="shared" si="3"/>
        <v>0.69364161849710992</v>
      </c>
    </row>
    <row r="8" spans="9:15" x14ac:dyDescent="0.2">
      <c r="I8" s="3" t="s">
        <v>12</v>
      </c>
      <c r="J8" s="1">
        <f t="shared" si="0"/>
        <v>3.14</v>
      </c>
      <c r="K8" s="5">
        <f t="shared" si="1"/>
        <v>0.52333333333333332</v>
      </c>
      <c r="L8" s="1">
        <f>8.9*1000</f>
        <v>8900</v>
      </c>
      <c r="M8" s="6">
        <f t="shared" si="2"/>
        <v>4657.666666666667</v>
      </c>
      <c r="N8" s="7">
        <f t="shared" si="3"/>
        <v>0.6741573033707865</v>
      </c>
    </row>
    <row r="9" spans="9:15" x14ac:dyDescent="0.2">
      <c r="I9" s="3" t="s">
        <v>35</v>
      </c>
      <c r="J9" s="1">
        <f t="shared" si="0"/>
        <v>3.14</v>
      </c>
      <c r="K9" s="5">
        <f t="shared" si="1"/>
        <v>0.52333333333333332</v>
      </c>
      <c r="L9" s="1">
        <v>7190</v>
      </c>
      <c r="M9" s="6">
        <f t="shared" si="2"/>
        <v>3762.7666666666664</v>
      </c>
      <c r="N9" s="7">
        <f t="shared" si="3"/>
        <v>0.83449235048678727</v>
      </c>
    </row>
    <row r="10" spans="9:15" x14ac:dyDescent="0.2">
      <c r="I10" s="3" t="s">
        <v>11</v>
      </c>
      <c r="J10" s="1">
        <f t="shared" si="0"/>
        <v>3.14</v>
      </c>
      <c r="K10" s="5">
        <f t="shared" si="1"/>
        <v>0.52333333333333332</v>
      </c>
      <c r="L10" s="1">
        <f>8.96*1000</f>
        <v>8960</v>
      </c>
      <c r="M10" s="6">
        <f t="shared" si="2"/>
        <v>4689.0666666666666</v>
      </c>
      <c r="N10" s="7">
        <f t="shared" si="3"/>
        <v>0.6696428571428571</v>
      </c>
    </row>
    <row r="11" spans="9:15" x14ac:dyDescent="0.2">
      <c r="I11" s="3" t="s">
        <v>54</v>
      </c>
      <c r="J11" s="1">
        <f t="shared" si="0"/>
        <v>3.14</v>
      </c>
      <c r="K11" s="5">
        <f t="shared" si="1"/>
        <v>0.52333333333333332</v>
      </c>
      <c r="L11" s="1">
        <v>13600</v>
      </c>
      <c r="M11" s="6">
        <f t="shared" si="2"/>
        <v>7117.333333333333</v>
      </c>
      <c r="N11" s="7">
        <f t="shared" si="3"/>
        <v>0.44117647058823534</v>
      </c>
    </row>
    <row r="12" spans="9:15" x14ac:dyDescent="0.2">
      <c r="I12" s="3" t="s">
        <v>15</v>
      </c>
      <c r="J12" s="1">
        <f t="shared" si="0"/>
        <v>3.14</v>
      </c>
      <c r="K12" s="5">
        <f t="shared" si="1"/>
        <v>0.52333333333333332</v>
      </c>
      <c r="L12" s="1">
        <f>8.908*1000</f>
        <v>8908</v>
      </c>
      <c r="M12" s="6">
        <f t="shared" si="2"/>
        <v>4661.8533333333335</v>
      </c>
      <c r="N12" s="7">
        <f t="shared" si="3"/>
        <v>0.67355186349348906</v>
      </c>
    </row>
    <row r="13" spans="9:15" x14ac:dyDescent="0.2">
      <c r="I13" s="3" t="s">
        <v>0</v>
      </c>
      <c r="J13" s="1">
        <f t="shared" si="0"/>
        <v>3.14</v>
      </c>
      <c r="K13" s="5">
        <f t="shared" si="1"/>
        <v>0.52333333333333332</v>
      </c>
      <c r="L13" s="1">
        <f>11.34*1000</f>
        <v>11340</v>
      </c>
      <c r="M13" s="6">
        <f>L13*K13</f>
        <v>5934.5999999999995</v>
      </c>
      <c r="N13" s="7">
        <f t="shared" si="3"/>
        <v>0.52910052910052918</v>
      </c>
    </row>
    <row r="14" spans="9:15" x14ac:dyDescent="0.2">
      <c r="I14" s="3" t="s">
        <v>53</v>
      </c>
      <c r="J14" s="1">
        <f t="shared" si="0"/>
        <v>3.14</v>
      </c>
      <c r="K14" s="5">
        <f t="shared" si="1"/>
        <v>0.52333333333333332</v>
      </c>
      <c r="L14" s="1">
        <v>4280</v>
      </c>
      <c r="M14" s="6">
        <f t="shared" si="2"/>
        <v>2239.8666666666668</v>
      </c>
      <c r="N14" s="7">
        <f t="shared" si="3"/>
        <v>1.4018691588785046</v>
      </c>
      <c r="O14" t="s">
        <v>55</v>
      </c>
    </row>
    <row r="15" spans="9:15" x14ac:dyDescent="0.2">
      <c r="I15" s="3" t="s">
        <v>41</v>
      </c>
      <c r="J15" s="1">
        <f t="shared" si="0"/>
        <v>3.14</v>
      </c>
      <c r="K15" s="5">
        <f t="shared" si="1"/>
        <v>0.52333333333333332</v>
      </c>
      <c r="L15" s="1">
        <v>6110</v>
      </c>
      <c r="M15" s="6">
        <f t="shared" si="2"/>
        <v>3197.5666666666666</v>
      </c>
      <c r="N15" s="7">
        <f t="shared" si="3"/>
        <v>0.98199672667757787</v>
      </c>
    </row>
    <row r="16" spans="9:15" x14ac:dyDescent="0.2">
      <c r="I16" s="3" t="s">
        <v>14</v>
      </c>
      <c r="J16" s="1">
        <f t="shared" si="0"/>
        <v>3.14</v>
      </c>
      <c r="K16" s="5">
        <f t="shared" si="1"/>
        <v>0.52333333333333332</v>
      </c>
      <c r="L16" s="1">
        <f>7.14*1000</f>
        <v>7140</v>
      </c>
      <c r="M16" s="6">
        <f>L16*K16</f>
        <v>3736.6</v>
      </c>
      <c r="N16" s="7">
        <f t="shared" ref="N16" si="4">J16/M16*1000</f>
        <v>0.84033613445378152</v>
      </c>
    </row>
    <row r="21" spans="1:13" x14ac:dyDescent="0.2">
      <c r="G21" s="1"/>
    </row>
    <row r="22" spans="1:13" x14ac:dyDescent="0.2">
      <c r="A22" s="8" t="s">
        <v>36</v>
      </c>
      <c r="I22" s="1" t="s">
        <v>18</v>
      </c>
    </row>
    <row r="23" spans="1:13" x14ac:dyDescent="0.2">
      <c r="A23" s="8" t="s">
        <v>21</v>
      </c>
    </row>
    <row r="24" spans="1:13" x14ac:dyDescent="0.2">
      <c r="A24" s="10" t="s">
        <v>8</v>
      </c>
      <c r="B24" s="23" t="s">
        <v>20</v>
      </c>
      <c r="C24" s="11" t="s">
        <v>1</v>
      </c>
      <c r="D24" s="23" t="s">
        <v>51</v>
      </c>
      <c r="E24" s="23" t="s">
        <v>52</v>
      </c>
      <c r="F24" s="23" t="s">
        <v>46</v>
      </c>
      <c r="G24" s="23" t="s">
        <v>49</v>
      </c>
      <c r="H24" s="23" t="s">
        <v>43</v>
      </c>
      <c r="I24" s="23" t="s">
        <v>43</v>
      </c>
      <c r="J24" s="11" t="s">
        <v>6</v>
      </c>
      <c r="K24" s="11" t="s">
        <v>34</v>
      </c>
      <c r="M24" s="2" t="s">
        <v>19</v>
      </c>
    </row>
    <row r="25" spans="1:13" x14ac:dyDescent="0.2">
      <c r="A25" s="11"/>
      <c r="B25" s="28"/>
      <c r="C25" s="11"/>
      <c r="D25" s="23" t="s">
        <v>48</v>
      </c>
      <c r="E25" s="23" t="s">
        <v>50</v>
      </c>
      <c r="F25" s="23" t="s">
        <v>47</v>
      </c>
      <c r="G25" s="23" t="s">
        <v>7</v>
      </c>
      <c r="H25" s="23" t="s">
        <v>44</v>
      </c>
      <c r="I25" s="23" t="s">
        <v>45</v>
      </c>
      <c r="J25" s="11" t="s">
        <v>9</v>
      </c>
      <c r="K25" s="11" t="s">
        <v>23</v>
      </c>
    </row>
    <row r="26" spans="1:13" ht="17" thickBot="1" x14ac:dyDescent="0.25">
      <c r="A26" s="2"/>
      <c r="B26" s="28"/>
      <c r="C26" s="2"/>
      <c r="D26" s="23"/>
      <c r="E26" s="9"/>
      <c r="F26" s="9"/>
      <c r="G26" s="23"/>
      <c r="H26" s="23"/>
      <c r="I26" s="9"/>
      <c r="J26" s="2"/>
    </row>
    <row r="27" spans="1:13" ht="17" thickBot="1" x14ac:dyDescent="0.25">
      <c r="A27" s="2" t="s">
        <v>97</v>
      </c>
      <c r="B27" s="29">
        <v>1</v>
      </c>
      <c r="C27" s="12">
        <v>0.22</v>
      </c>
      <c r="D27" s="23">
        <v>1</v>
      </c>
      <c r="E27" s="24">
        <v>1</v>
      </c>
      <c r="F27" s="25">
        <f>$N$5</f>
        <v>0.5719733079122975</v>
      </c>
      <c r="G27" s="25">
        <f>E27*F27</f>
        <v>0.5719733079122975</v>
      </c>
      <c r="H27" s="24">
        <v>1000</v>
      </c>
      <c r="I27" s="26">
        <f t="shared" ref="I27" si="5">H27/G27</f>
        <v>1748.333333333333</v>
      </c>
      <c r="J27" s="16">
        <f t="shared" ref="J27" si="6">G27/H27*C27/D27</f>
        <v>1.2583412774070545E-4</v>
      </c>
      <c r="K27" s="15">
        <f>IF(J28="",J27,J28)</f>
        <v>143.80000000000001</v>
      </c>
    </row>
    <row r="28" spans="1:13" x14ac:dyDescent="0.2">
      <c r="A28" s="2" t="s">
        <v>137</v>
      </c>
      <c r="B28" s="29"/>
      <c r="C28" s="2"/>
      <c r="D28" s="23"/>
      <c r="E28" s="24"/>
      <c r="F28" s="25"/>
      <c r="G28" s="25"/>
      <c r="H28" s="24"/>
      <c r="I28" s="26"/>
      <c r="J28" s="16">
        <v>143.80000000000001</v>
      </c>
    </row>
    <row r="29" spans="1:13" ht="17" thickBot="1" x14ac:dyDescent="0.25">
      <c r="A29" s="2"/>
      <c r="B29" s="28"/>
      <c r="C29" s="2"/>
      <c r="D29" s="23"/>
      <c r="E29" s="9"/>
      <c r="F29" s="9"/>
      <c r="G29" s="23"/>
      <c r="H29" s="23"/>
      <c r="I29" s="9"/>
      <c r="J29" s="2"/>
    </row>
    <row r="30" spans="1:13" ht="17" thickBot="1" x14ac:dyDescent="0.25">
      <c r="A30" s="2" t="s">
        <v>96</v>
      </c>
      <c r="B30" s="29">
        <v>1</v>
      </c>
      <c r="C30" s="12">
        <v>1500</v>
      </c>
      <c r="D30" s="23">
        <v>1</v>
      </c>
      <c r="E30" s="24">
        <v>1</v>
      </c>
      <c r="F30" s="25">
        <f>$N$6</f>
        <v>1.0377032168799725</v>
      </c>
      <c r="G30" s="25">
        <f>E30*F30</f>
        <v>1.0377032168799725</v>
      </c>
      <c r="H30" s="24">
        <v>1000</v>
      </c>
      <c r="I30" s="26">
        <f>H30/G30</f>
        <v>963.66666666666652</v>
      </c>
      <c r="J30" s="16">
        <f>G30/H30*C30/D30</f>
        <v>1.5565548253199586</v>
      </c>
      <c r="K30" s="15">
        <f>IF(J31="",J30,J31)</f>
        <v>2.0735000000000001</v>
      </c>
    </row>
    <row r="31" spans="1:13" x14ac:dyDescent="0.2">
      <c r="A31" s="2" t="s">
        <v>136</v>
      </c>
      <c r="B31" s="29">
        <v>1</v>
      </c>
      <c r="C31" s="2"/>
      <c r="D31" s="26"/>
      <c r="E31" s="26"/>
      <c r="F31" s="26"/>
      <c r="G31" s="26"/>
      <c r="H31" s="26"/>
      <c r="I31" s="26"/>
      <c r="J31" s="16">
        <v>2.0735000000000001</v>
      </c>
    </row>
    <row r="32" spans="1:13" ht="17" thickBot="1" x14ac:dyDescent="0.25">
      <c r="A32" s="2"/>
      <c r="B32" s="28"/>
      <c r="C32" s="2"/>
      <c r="D32" s="23"/>
      <c r="E32" s="9"/>
      <c r="F32" s="9"/>
      <c r="G32" s="23"/>
      <c r="H32" s="23"/>
      <c r="I32" s="9"/>
      <c r="J32" s="2"/>
    </row>
    <row r="33" spans="1:13" ht="17" thickBot="1" x14ac:dyDescent="0.25">
      <c r="A33" s="2" t="s">
        <v>87</v>
      </c>
      <c r="B33" s="29">
        <v>1</v>
      </c>
      <c r="C33" s="12">
        <v>18</v>
      </c>
      <c r="D33" s="23">
        <v>1</v>
      </c>
      <c r="E33" s="24">
        <v>1</v>
      </c>
      <c r="F33" s="25">
        <f>$N$7</f>
        <v>0.69364161849710992</v>
      </c>
      <c r="G33" s="25">
        <f>E33*F33</f>
        <v>0.69364161849710992</v>
      </c>
      <c r="H33" s="24">
        <v>1000</v>
      </c>
      <c r="I33" s="26">
        <f>H33/G33</f>
        <v>1441.6666666666665</v>
      </c>
      <c r="J33" s="16">
        <f>G33/H33*C33/D33</f>
        <v>1.2485549132947978E-2</v>
      </c>
      <c r="K33" s="15">
        <f>IF(J34="",J33,J34)</f>
        <v>0.54279999999999995</v>
      </c>
    </row>
    <row r="34" spans="1:13" x14ac:dyDescent="0.2">
      <c r="A34" s="2" t="s">
        <v>135</v>
      </c>
      <c r="B34" s="29"/>
      <c r="C34" s="2"/>
      <c r="D34" s="23"/>
      <c r="E34" s="24"/>
      <c r="F34" s="25"/>
      <c r="G34" s="25"/>
      <c r="H34" s="24"/>
      <c r="I34" s="26"/>
      <c r="J34" s="16">
        <v>0.54279999999999995</v>
      </c>
    </row>
    <row r="35" spans="1:13" ht="17" thickBot="1" x14ac:dyDescent="0.25">
      <c r="A35" s="2"/>
      <c r="B35" s="28"/>
      <c r="C35" s="2"/>
      <c r="D35" s="23"/>
      <c r="E35" s="9"/>
      <c r="F35" s="9"/>
      <c r="G35" s="23"/>
      <c r="H35" s="23"/>
      <c r="I35" s="9"/>
      <c r="J35" s="2"/>
    </row>
    <row r="36" spans="1:13" ht="17" thickBot="1" x14ac:dyDescent="0.25">
      <c r="A36" s="2" t="s">
        <v>88</v>
      </c>
      <c r="B36" s="29">
        <v>1</v>
      </c>
      <c r="C36" s="12">
        <v>52</v>
      </c>
      <c r="D36" s="23">
        <v>1</v>
      </c>
      <c r="E36" s="24">
        <v>1</v>
      </c>
      <c r="F36" s="25">
        <f>$N$8</f>
        <v>0.6741573033707865</v>
      </c>
      <c r="G36" s="25">
        <f>E36*F36</f>
        <v>0.6741573033707865</v>
      </c>
      <c r="H36" s="24">
        <v>1000</v>
      </c>
      <c r="I36" s="26">
        <f>H36/G36</f>
        <v>1483.3333333333335</v>
      </c>
      <c r="J36" s="16">
        <f>G36/H36*C36/D36</f>
        <v>3.5056179775280895E-2</v>
      </c>
      <c r="K36" s="15">
        <f>IF(J37="",J36,J37)</f>
        <v>8.83</v>
      </c>
    </row>
    <row r="37" spans="1:13" x14ac:dyDescent="0.2">
      <c r="A37" s="2" t="s">
        <v>134</v>
      </c>
      <c r="B37" s="29"/>
      <c r="C37" s="2"/>
      <c r="D37" s="23"/>
      <c r="E37" s="24"/>
      <c r="F37" s="25"/>
      <c r="G37" s="25"/>
      <c r="H37" s="24"/>
      <c r="I37" s="26"/>
      <c r="J37" s="16">
        <v>8.83</v>
      </c>
    </row>
    <row r="38" spans="1:13" ht="17" thickBot="1" x14ac:dyDescent="0.25">
      <c r="A38" s="2"/>
      <c r="B38" s="28"/>
      <c r="C38" s="2"/>
      <c r="D38" s="23"/>
      <c r="E38" s="9"/>
      <c r="F38" s="9"/>
      <c r="G38" s="23"/>
      <c r="H38" s="23"/>
      <c r="I38" s="9"/>
      <c r="J38" s="2"/>
    </row>
    <row r="39" spans="1:13" ht="17" thickBot="1" x14ac:dyDescent="0.25">
      <c r="A39" s="2" t="s">
        <v>98</v>
      </c>
      <c r="B39" s="29">
        <v>1</v>
      </c>
      <c r="C39" s="12">
        <v>30</v>
      </c>
      <c r="D39" s="23">
        <v>1</v>
      </c>
      <c r="E39" s="24">
        <v>1</v>
      </c>
      <c r="F39" s="25">
        <f>$N$9</f>
        <v>0.83449235048678727</v>
      </c>
      <c r="G39" s="25">
        <f>E39*F39</f>
        <v>0.83449235048678727</v>
      </c>
      <c r="H39" s="24">
        <v>1000</v>
      </c>
      <c r="I39" s="26">
        <f>H39/G39</f>
        <v>1198.3333333333333</v>
      </c>
      <c r="J39" s="16">
        <f>G39/H39*C39/D39</f>
        <v>2.5034770514603618E-2</v>
      </c>
      <c r="K39" s="15">
        <f>IF(J40="",J39,J40)</f>
        <v>2.5034770514603618E-2</v>
      </c>
    </row>
    <row r="40" spans="1:13" x14ac:dyDescent="0.2">
      <c r="A40" s="2" t="s">
        <v>133</v>
      </c>
      <c r="B40" s="28"/>
      <c r="C40" s="2"/>
      <c r="D40" s="23"/>
      <c r="E40" s="9"/>
      <c r="F40" s="9"/>
      <c r="G40" s="23"/>
      <c r="H40" s="23"/>
      <c r="I40" s="9"/>
      <c r="J40" s="17"/>
    </row>
    <row r="41" spans="1:13" ht="17" thickBot="1" x14ac:dyDescent="0.25">
      <c r="A41" s="2"/>
      <c r="B41" s="23"/>
      <c r="C41" s="2"/>
      <c r="D41" s="23"/>
      <c r="E41" s="9"/>
      <c r="F41" s="23"/>
      <c r="G41" s="23"/>
      <c r="H41" s="23"/>
      <c r="I41" s="23"/>
      <c r="J41" s="2"/>
    </row>
    <row r="42" spans="1:13" ht="17" thickBot="1" x14ac:dyDescent="0.25">
      <c r="A42" s="2" t="s">
        <v>89</v>
      </c>
      <c r="B42" s="29">
        <v>1</v>
      </c>
      <c r="C42" s="12">
        <v>11.7</v>
      </c>
      <c r="D42" s="24">
        <v>1</v>
      </c>
      <c r="E42" s="24">
        <v>1</v>
      </c>
      <c r="F42" s="25">
        <f>$N$10</f>
        <v>0.6696428571428571</v>
      </c>
      <c r="G42" s="25">
        <f>E42*F42</f>
        <v>0.6696428571428571</v>
      </c>
      <c r="H42" s="24">
        <v>1000</v>
      </c>
      <c r="I42" s="26">
        <f t="shared" ref="I42" si="7">H42/G42</f>
        <v>1493.3333333333335</v>
      </c>
      <c r="J42" s="16">
        <f>G42/H42*C42</f>
        <v>7.8348214285714288E-3</v>
      </c>
      <c r="K42" s="15">
        <f>IF(J43="",J42,J43)</f>
        <v>6.6012000000000004</v>
      </c>
      <c r="M42" s="3"/>
    </row>
    <row r="43" spans="1:13" x14ac:dyDescent="0.2">
      <c r="A43" s="2" t="s">
        <v>132</v>
      </c>
      <c r="B43" s="29"/>
      <c r="C43" s="2"/>
      <c r="D43" s="24"/>
      <c r="E43" s="24"/>
      <c r="F43" s="25"/>
      <c r="G43" s="25"/>
      <c r="H43" s="24"/>
      <c r="I43" s="26"/>
      <c r="J43" s="16">
        <v>6.6012000000000004</v>
      </c>
      <c r="M43" s="3"/>
    </row>
    <row r="44" spans="1:13" ht="17" thickBot="1" x14ac:dyDescent="0.25">
      <c r="A44" s="2"/>
      <c r="B44" s="28"/>
      <c r="C44" s="2"/>
      <c r="D44" s="23"/>
      <c r="E44" s="9"/>
      <c r="F44" s="9"/>
      <c r="G44" s="23"/>
      <c r="H44" s="23"/>
      <c r="I44" s="9"/>
      <c r="J44" s="2"/>
    </row>
    <row r="45" spans="1:13" ht="17" thickBot="1" x14ac:dyDescent="0.25">
      <c r="A45" s="2" t="s">
        <v>91</v>
      </c>
      <c r="B45" s="29">
        <v>1</v>
      </c>
      <c r="C45" s="12">
        <v>5.9</v>
      </c>
      <c r="D45" s="23">
        <v>1</v>
      </c>
      <c r="E45" s="24">
        <v>1</v>
      </c>
      <c r="F45" s="25">
        <f>$N$11</f>
        <v>0.44117647058823534</v>
      </c>
      <c r="G45" s="25">
        <f>E45*F45</f>
        <v>0.44117647058823534</v>
      </c>
      <c r="H45" s="24">
        <v>1000</v>
      </c>
      <c r="I45" s="26">
        <f>H45/G45</f>
        <v>2266.6666666666665</v>
      </c>
      <c r="J45" s="16">
        <f>G45/H45*C45/D45</f>
        <v>2.6029411764705887E-3</v>
      </c>
      <c r="K45" s="15">
        <f>IF(J46="",J45,J46)</f>
        <v>2.6029411764705887E-3</v>
      </c>
    </row>
    <row r="46" spans="1:13" x14ac:dyDescent="0.2">
      <c r="A46" s="2" t="s">
        <v>131</v>
      </c>
      <c r="B46" s="28"/>
      <c r="C46" s="2"/>
      <c r="D46" s="23"/>
      <c r="E46" s="9"/>
      <c r="F46" s="9"/>
      <c r="G46" s="23"/>
      <c r="H46" s="23"/>
      <c r="I46" s="9"/>
      <c r="J46" s="17"/>
    </row>
    <row r="47" spans="1:13" ht="17" thickBot="1" x14ac:dyDescent="0.25">
      <c r="A47" s="2"/>
      <c r="B47" s="28"/>
      <c r="C47" s="2"/>
      <c r="D47" s="23"/>
      <c r="E47" s="9"/>
      <c r="F47" s="9"/>
      <c r="G47" s="23"/>
      <c r="H47" s="23"/>
      <c r="I47" s="9"/>
      <c r="J47" s="2"/>
    </row>
    <row r="48" spans="1:13" ht="17" thickBot="1" x14ac:dyDescent="0.25">
      <c r="A48" s="2" t="s">
        <v>90</v>
      </c>
      <c r="B48" s="29">
        <v>1</v>
      </c>
      <c r="C48" s="12">
        <v>286</v>
      </c>
      <c r="D48" s="23">
        <v>1</v>
      </c>
      <c r="E48" s="24">
        <v>1</v>
      </c>
      <c r="F48" s="25">
        <f>$N$12</f>
        <v>0.67355186349348906</v>
      </c>
      <c r="G48" s="25">
        <f>E48*F48</f>
        <v>0.67355186349348906</v>
      </c>
      <c r="H48" s="24">
        <v>1000</v>
      </c>
      <c r="I48" s="26">
        <f>H48/G48</f>
        <v>1484.6666666666665</v>
      </c>
      <c r="J48" s="16">
        <f>G48/H48*C48/D48</f>
        <v>0.19263583295913786</v>
      </c>
      <c r="K48" s="15">
        <f>IF(J49="",J48,J49)</f>
        <v>35137</v>
      </c>
    </row>
    <row r="49" spans="1:11" x14ac:dyDescent="0.2">
      <c r="A49" s="2" t="s">
        <v>130</v>
      </c>
      <c r="B49" s="29"/>
      <c r="C49" s="2"/>
      <c r="D49" s="23"/>
      <c r="E49" s="24"/>
      <c r="F49" s="25"/>
      <c r="G49" s="25"/>
      <c r="H49" s="24"/>
      <c r="I49" s="26"/>
      <c r="J49" s="22">
        <v>35137</v>
      </c>
    </row>
    <row r="50" spans="1:11" ht="17" thickBot="1" x14ac:dyDescent="0.25">
      <c r="A50" s="2"/>
      <c r="B50" s="28"/>
      <c r="C50" s="2"/>
      <c r="D50" s="23"/>
      <c r="E50" s="24"/>
      <c r="F50" s="9"/>
      <c r="G50" s="23"/>
      <c r="H50" s="23"/>
      <c r="I50" s="9"/>
      <c r="J50" s="2"/>
    </row>
    <row r="51" spans="1:11" ht="17" thickBot="1" x14ac:dyDescent="0.25">
      <c r="A51" s="2" t="s">
        <v>92</v>
      </c>
      <c r="B51" s="29">
        <v>1</v>
      </c>
      <c r="C51" s="12">
        <v>20.5</v>
      </c>
      <c r="D51" s="24">
        <v>1</v>
      </c>
      <c r="E51" s="24">
        <v>1</v>
      </c>
      <c r="F51" s="25">
        <f>$N$13</f>
        <v>0.52910052910052918</v>
      </c>
      <c r="G51" s="25">
        <f>E51*F51</f>
        <v>0.52910052910052918</v>
      </c>
      <c r="H51" s="24">
        <v>1000</v>
      </c>
      <c r="I51" s="26">
        <f>H51/G51</f>
        <v>1889.9999999999998</v>
      </c>
      <c r="J51" s="16">
        <f>G51/H51*C51/D51</f>
        <v>1.0846560846560847E-2</v>
      </c>
      <c r="K51" s="15">
        <f>IF(J52="",J51,J52)</f>
        <v>2.1269999999999998</v>
      </c>
    </row>
    <row r="52" spans="1:11" x14ac:dyDescent="0.2">
      <c r="A52" s="2" t="s">
        <v>129</v>
      </c>
      <c r="B52" s="29"/>
      <c r="C52" s="2"/>
      <c r="D52" s="24"/>
      <c r="E52" s="24"/>
      <c r="F52" s="25"/>
      <c r="G52" s="25"/>
      <c r="H52" s="24"/>
      <c r="I52" s="26"/>
      <c r="J52" s="16">
        <v>2.1269999999999998</v>
      </c>
    </row>
    <row r="53" spans="1:11" ht="17" thickBot="1" x14ac:dyDescent="0.25">
      <c r="A53" s="2"/>
      <c r="B53" s="28"/>
      <c r="C53" s="2"/>
      <c r="D53" s="23"/>
      <c r="E53" s="24"/>
      <c r="F53" s="9"/>
      <c r="G53" s="23"/>
      <c r="H53" s="23"/>
      <c r="I53" s="9"/>
      <c r="J53" s="2"/>
    </row>
    <row r="54" spans="1:11" ht="17" thickBot="1" x14ac:dyDescent="0.25">
      <c r="A54" s="2" t="s">
        <v>93</v>
      </c>
      <c r="B54" s="29">
        <v>1</v>
      </c>
      <c r="C54" s="12">
        <v>1.73</v>
      </c>
      <c r="D54" s="23">
        <v>1</v>
      </c>
      <c r="E54" s="24">
        <v>1</v>
      </c>
      <c r="F54" s="25">
        <f>$N$14</f>
        <v>1.4018691588785046</v>
      </c>
      <c r="G54" s="25">
        <f>E54*F54</f>
        <v>1.4018691588785046</v>
      </c>
      <c r="H54" s="24">
        <v>1000</v>
      </c>
      <c r="I54" s="26">
        <f>H54/G54</f>
        <v>713.33333333333337</v>
      </c>
      <c r="J54" s="16">
        <f>G54/H54*C54/D54</f>
        <v>2.4252336448598128E-3</v>
      </c>
      <c r="K54" s="15">
        <f>IF(J55="",J54,J55)</f>
        <v>2.4252336448598128E-3</v>
      </c>
    </row>
    <row r="55" spans="1:11" x14ac:dyDescent="0.2">
      <c r="A55" s="2" t="s">
        <v>128</v>
      </c>
      <c r="B55" s="28"/>
      <c r="C55" s="2"/>
      <c r="D55" s="23"/>
      <c r="E55" s="24"/>
      <c r="F55" s="9"/>
      <c r="G55" s="23"/>
      <c r="H55" s="23"/>
      <c r="I55" s="9"/>
      <c r="J55" s="17"/>
    </row>
    <row r="56" spans="1:11" ht="17" thickBot="1" x14ac:dyDescent="0.25">
      <c r="A56" s="2"/>
      <c r="B56" s="28"/>
      <c r="C56" s="2"/>
      <c r="D56" s="23"/>
      <c r="E56" s="24"/>
      <c r="F56" s="9"/>
      <c r="G56" s="23"/>
      <c r="H56" s="23"/>
      <c r="I56" s="9"/>
      <c r="J56" s="2"/>
    </row>
    <row r="57" spans="1:11" ht="17" thickBot="1" x14ac:dyDescent="0.25">
      <c r="A57" s="2" t="s">
        <v>94</v>
      </c>
      <c r="B57" s="29">
        <v>1</v>
      </c>
      <c r="C57" s="12">
        <v>693</v>
      </c>
      <c r="D57" s="23">
        <v>1</v>
      </c>
      <c r="E57" s="24">
        <v>1</v>
      </c>
      <c r="F57" s="25">
        <f>$N$15</f>
        <v>0.98199672667757787</v>
      </c>
      <c r="G57" s="25">
        <f>E57*F57</f>
        <v>0.98199672667757787</v>
      </c>
      <c r="H57" s="24">
        <v>1000</v>
      </c>
      <c r="I57" s="26">
        <f>H57/G57</f>
        <v>1018.3333333333333</v>
      </c>
      <c r="J57" s="16">
        <f>G57/H57*C57/D57</f>
        <v>0.68052373158756152</v>
      </c>
      <c r="K57" s="15">
        <f>IF(J58="",J57,J58)</f>
        <v>1863.5</v>
      </c>
    </row>
    <row r="58" spans="1:11" x14ac:dyDescent="0.2">
      <c r="A58" s="2" t="s">
        <v>127</v>
      </c>
      <c r="B58" s="28"/>
      <c r="C58" s="2"/>
      <c r="D58" s="23"/>
      <c r="E58" s="24"/>
      <c r="F58" s="9"/>
      <c r="G58" s="23"/>
      <c r="H58" s="23"/>
      <c r="I58" s="9"/>
      <c r="J58" s="21">
        <v>1863.5</v>
      </c>
    </row>
    <row r="59" spans="1:11" ht="17" thickBot="1" x14ac:dyDescent="0.25">
      <c r="B59" s="28"/>
      <c r="C59" s="2"/>
      <c r="D59" s="23"/>
      <c r="E59" s="24"/>
      <c r="F59" s="9"/>
      <c r="G59" s="23"/>
      <c r="H59" s="23"/>
      <c r="I59" s="9"/>
      <c r="J59" s="2"/>
    </row>
    <row r="60" spans="1:11" ht="17" thickBot="1" x14ac:dyDescent="0.25">
      <c r="A60" s="2" t="s">
        <v>95</v>
      </c>
      <c r="B60" s="29">
        <v>1</v>
      </c>
      <c r="C60" s="12">
        <v>41.4</v>
      </c>
      <c r="D60" s="24">
        <v>1</v>
      </c>
      <c r="E60" s="24">
        <v>1</v>
      </c>
      <c r="F60" s="25">
        <f>$N$16</f>
        <v>0.84033613445378152</v>
      </c>
      <c r="G60" s="25">
        <f>E60*F60</f>
        <v>0.84033613445378152</v>
      </c>
      <c r="H60" s="24">
        <v>1000</v>
      </c>
      <c r="I60" s="26">
        <f>H60/G60</f>
        <v>1190</v>
      </c>
      <c r="J60" s="16">
        <v>5.3999999999999999E-2</v>
      </c>
      <c r="K60" s="15">
        <f>IF(J61="",J60,J61)</f>
        <v>16.806999999999999</v>
      </c>
    </row>
    <row r="61" spans="1:11" x14ac:dyDescent="0.2">
      <c r="A61" s="2" t="s">
        <v>126</v>
      </c>
      <c r="B61" s="29"/>
      <c r="D61" s="24"/>
      <c r="E61" s="24"/>
      <c r="F61" s="25"/>
      <c r="G61" s="25"/>
      <c r="H61" s="24"/>
      <c r="I61" s="26"/>
      <c r="J61" s="20">
        <v>16.806999999999999</v>
      </c>
    </row>
    <row r="62" spans="1:11" x14ac:dyDescent="0.2">
      <c r="A62" s="2"/>
      <c r="B62" s="28"/>
      <c r="D62" s="9"/>
      <c r="E62" s="9"/>
      <c r="F62" s="9"/>
      <c r="G62" s="9"/>
      <c r="H62" s="9"/>
      <c r="I62" s="9"/>
    </row>
    <row r="63" spans="1:11" x14ac:dyDescent="0.2">
      <c r="A63" s="2"/>
      <c r="B63" s="23"/>
      <c r="C63" s="2"/>
      <c r="D63" s="23"/>
      <c r="E63" s="9"/>
      <c r="F63" s="9"/>
      <c r="G63" s="23"/>
      <c r="H63" s="23"/>
      <c r="I63" s="9"/>
    </row>
    <row r="64" spans="1:11" x14ac:dyDescent="0.2">
      <c r="A64" s="2"/>
      <c r="B64" s="23"/>
      <c r="C64" s="2"/>
      <c r="D64" s="23"/>
      <c r="E64" s="9"/>
      <c r="F64" s="9"/>
      <c r="G64" s="23"/>
      <c r="H64" s="23"/>
      <c r="I64" s="9"/>
    </row>
    <row r="65" spans="1:11" x14ac:dyDescent="0.2">
      <c r="A65" s="2"/>
      <c r="B65" s="23"/>
      <c r="C65" s="2"/>
      <c r="D65" s="23"/>
      <c r="E65" s="9"/>
      <c r="F65" s="9"/>
      <c r="G65" s="23"/>
      <c r="H65" s="23"/>
      <c r="I65" s="9"/>
    </row>
    <row r="66" spans="1:11" ht="17" customHeight="1" x14ac:dyDescent="0.2">
      <c r="A66" s="2"/>
      <c r="B66" s="23"/>
      <c r="C66" s="2"/>
      <c r="D66" s="23"/>
      <c r="E66" s="9"/>
      <c r="F66" s="9"/>
      <c r="G66" s="23"/>
      <c r="H66" s="23"/>
      <c r="I66" s="9"/>
    </row>
    <row r="67" spans="1:11" x14ac:dyDescent="0.2">
      <c r="B67" s="28"/>
      <c r="D67" s="9"/>
      <c r="E67" s="9"/>
      <c r="F67" s="9"/>
      <c r="G67" s="9"/>
      <c r="H67" s="9"/>
      <c r="I67" s="9"/>
    </row>
    <row r="68" spans="1:11" x14ac:dyDescent="0.2">
      <c r="B68" s="28"/>
      <c r="D68" s="9"/>
      <c r="E68" s="9"/>
      <c r="F68" s="9"/>
      <c r="G68" s="9"/>
      <c r="H68" s="9"/>
      <c r="I68" s="9"/>
    </row>
    <row r="69" spans="1:11" x14ac:dyDescent="0.2">
      <c r="A69" s="8" t="s">
        <v>138</v>
      </c>
      <c r="B69" s="28"/>
      <c r="D69" s="9"/>
      <c r="E69" s="9"/>
      <c r="F69" s="9"/>
      <c r="G69" s="9"/>
      <c r="H69" s="9"/>
      <c r="I69" s="9"/>
      <c r="K69" s="1" t="s">
        <v>18</v>
      </c>
    </row>
    <row r="70" spans="1:11" x14ac:dyDescent="0.2">
      <c r="A70" s="8" t="s">
        <v>22</v>
      </c>
      <c r="B70" s="28"/>
      <c r="D70" s="9"/>
      <c r="E70" s="9"/>
      <c r="F70" s="9"/>
      <c r="G70" s="9"/>
      <c r="H70" s="9"/>
      <c r="I70" s="9"/>
    </row>
    <row r="71" spans="1:11" x14ac:dyDescent="0.2">
      <c r="A71" s="10" t="s">
        <v>8</v>
      </c>
      <c r="B71" s="23" t="s">
        <v>20</v>
      </c>
      <c r="C71" s="11" t="s">
        <v>1</v>
      </c>
      <c r="D71" s="23" t="s">
        <v>51</v>
      </c>
      <c r="E71" s="23" t="s">
        <v>52</v>
      </c>
      <c r="F71" s="23" t="s">
        <v>46</v>
      </c>
      <c r="G71" s="23" t="s">
        <v>10</v>
      </c>
      <c r="H71" s="23" t="s">
        <v>43</v>
      </c>
      <c r="I71" s="23" t="s">
        <v>43</v>
      </c>
      <c r="J71" s="11" t="s">
        <v>6</v>
      </c>
      <c r="K71" s="11" t="s">
        <v>34</v>
      </c>
    </row>
    <row r="72" spans="1:11" ht="17" thickBot="1" x14ac:dyDescent="0.25">
      <c r="A72" s="11"/>
      <c r="B72" s="28"/>
      <c r="C72" s="11"/>
      <c r="D72" s="23" t="s">
        <v>48</v>
      </c>
      <c r="E72" s="23" t="s">
        <v>50</v>
      </c>
      <c r="F72" s="23" t="s">
        <v>47</v>
      </c>
      <c r="G72" s="23" t="s">
        <v>7</v>
      </c>
      <c r="H72" s="23" t="s">
        <v>44</v>
      </c>
      <c r="I72" s="23" t="s">
        <v>45</v>
      </c>
      <c r="J72" s="11" t="s">
        <v>9</v>
      </c>
      <c r="K72" s="11" t="s">
        <v>23</v>
      </c>
    </row>
    <row r="73" spans="1:11" ht="17" thickBot="1" x14ac:dyDescent="0.25">
      <c r="A73" s="2" t="s">
        <v>97</v>
      </c>
      <c r="B73" s="29">
        <v>1</v>
      </c>
      <c r="C73" s="12">
        <v>0.1</v>
      </c>
      <c r="D73" s="24">
        <v>1</v>
      </c>
      <c r="E73" s="24">
        <v>1</v>
      </c>
      <c r="F73" s="25">
        <f>$N$5</f>
        <v>0.5719733079122975</v>
      </c>
      <c r="G73" s="25">
        <f>E73*F73</f>
        <v>0.5719733079122975</v>
      </c>
      <c r="H73" s="24">
        <v>1000</v>
      </c>
      <c r="I73" s="26">
        <f>H73/G73</f>
        <v>1748.333333333333</v>
      </c>
      <c r="J73" s="16">
        <f>C73/I73/D73</f>
        <v>5.7197330791229757E-5</v>
      </c>
      <c r="K73" s="15">
        <f>IF(J74="",J73,J74)</f>
        <v>31.97</v>
      </c>
    </row>
    <row r="74" spans="1:11" x14ac:dyDescent="0.2">
      <c r="A74" s="2" t="s">
        <v>125</v>
      </c>
      <c r="B74" s="29"/>
      <c r="D74" s="24"/>
      <c r="E74" s="24"/>
      <c r="F74" s="25"/>
      <c r="G74" s="25"/>
      <c r="H74" s="24"/>
      <c r="I74" s="26"/>
      <c r="J74" s="16">
        <v>31.97</v>
      </c>
      <c r="K74" s="2"/>
    </row>
    <row r="75" spans="1:11" ht="17" thickBot="1" x14ac:dyDescent="0.25">
      <c r="A75" s="2"/>
      <c r="B75" s="23"/>
      <c r="D75" s="23"/>
      <c r="E75" s="9"/>
      <c r="F75" s="9"/>
      <c r="G75" s="23"/>
      <c r="H75" s="23"/>
      <c r="I75" s="9"/>
      <c r="J75" s="2"/>
      <c r="K75" s="2"/>
    </row>
    <row r="76" spans="1:11" ht="17" thickBot="1" x14ac:dyDescent="0.25">
      <c r="A76" s="2" t="s">
        <v>96</v>
      </c>
      <c r="B76" s="29">
        <v>1</v>
      </c>
      <c r="C76" s="12">
        <v>234</v>
      </c>
      <c r="D76" s="24">
        <v>1</v>
      </c>
      <c r="E76" s="24">
        <v>1</v>
      </c>
      <c r="F76" s="25">
        <f>$N$6</f>
        <v>1.0377032168799725</v>
      </c>
      <c r="G76" s="25">
        <f>E76*F76</f>
        <v>1.0377032168799725</v>
      </c>
      <c r="H76" s="24">
        <v>1000</v>
      </c>
      <c r="I76" s="26">
        <f>H76/G76</f>
        <v>963.66666666666652</v>
      </c>
      <c r="J76" s="16">
        <f>C76/I76/D76</f>
        <v>0.24282255274991357</v>
      </c>
      <c r="K76" s="15">
        <f>IF(J77="",J76,J77)</f>
        <v>0.31040000000000001</v>
      </c>
    </row>
    <row r="77" spans="1:11" x14ac:dyDescent="0.2">
      <c r="A77" s="14" t="s">
        <v>124</v>
      </c>
      <c r="B77" s="29"/>
      <c r="D77" s="24"/>
      <c r="E77" s="24"/>
      <c r="F77" s="25"/>
      <c r="G77" s="25"/>
      <c r="H77" s="24"/>
      <c r="I77" s="26"/>
      <c r="J77" s="16">
        <v>0.31040000000000001</v>
      </c>
    </row>
    <row r="78" spans="1:11" ht="17" thickBot="1" x14ac:dyDescent="0.25">
      <c r="A78" s="2"/>
      <c r="B78" s="23"/>
      <c r="D78" s="23"/>
      <c r="E78" s="9"/>
      <c r="F78" s="9"/>
      <c r="G78" s="23"/>
      <c r="H78" s="23"/>
      <c r="I78" s="9"/>
      <c r="J78" s="2"/>
      <c r="K78" s="2"/>
    </row>
    <row r="79" spans="1:11" ht="17" thickBot="1" x14ac:dyDescent="0.25">
      <c r="A79" s="2" t="s">
        <v>87</v>
      </c>
      <c r="B79" s="29">
        <v>1</v>
      </c>
      <c r="C79" s="12">
        <v>0.21</v>
      </c>
      <c r="D79" s="24">
        <v>1</v>
      </c>
      <c r="E79" s="24">
        <v>1</v>
      </c>
      <c r="F79" s="25">
        <f>$N$7</f>
        <v>0.69364161849710992</v>
      </c>
      <c r="G79" s="25">
        <f>E79*F79</f>
        <v>0.69364161849710992</v>
      </c>
      <c r="H79" s="24">
        <v>1000</v>
      </c>
      <c r="I79" s="26">
        <f>H79/G79</f>
        <v>1441.6666666666665</v>
      </c>
      <c r="J79" s="16">
        <f>C79/I79/D79</f>
        <v>1.4566473988439309E-4</v>
      </c>
      <c r="K79" s="15">
        <f>IF(J80="",J79,J80)</f>
        <v>2.0799999999999999E-2</v>
      </c>
    </row>
    <row r="80" spans="1:11" x14ac:dyDescent="0.2">
      <c r="A80" s="14" t="s">
        <v>123</v>
      </c>
      <c r="B80" s="29"/>
      <c r="D80" s="24"/>
      <c r="E80" s="24"/>
      <c r="F80" s="25"/>
      <c r="G80" s="25"/>
      <c r="H80" s="24"/>
      <c r="I80" s="26"/>
      <c r="J80" s="16">
        <v>2.0799999999999999E-2</v>
      </c>
    </row>
    <row r="81" spans="1:11" ht="17" thickBot="1" x14ac:dyDescent="0.25">
      <c r="A81" s="2"/>
      <c r="B81" s="23"/>
      <c r="D81" s="23"/>
      <c r="E81" s="9"/>
      <c r="F81" s="9"/>
      <c r="G81" s="23"/>
      <c r="H81" s="23"/>
      <c r="I81" s="9"/>
      <c r="J81" s="2"/>
      <c r="K81" s="2"/>
    </row>
    <row r="82" spans="1:11" ht="17" thickBot="1" x14ac:dyDescent="0.25">
      <c r="A82" s="2" t="s">
        <v>88</v>
      </c>
      <c r="B82" s="29">
        <v>1</v>
      </c>
      <c r="C82" s="12">
        <v>7.6</v>
      </c>
      <c r="D82" s="24">
        <v>1</v>
      </c>
      <c r="E82" s="24">
        <v>1</v>
      </c>
      <c r="F82" s="25">
        <f>$N$8</f>
        <v>0.6741573033707865</v>
      </c>
      <c r="G82" s="25">
        <f>E82*F82</f>
        <v>0.6741573033707865</v>
      </c>
      <c r="H82" s="24">
        <v>1000</v>
      </c>
      <c r="I82" s="26">
        <f>H82/G82</f>
        <v>1483.3333333333335</v>
      </c>
      <c r="J82" s="16">
        <f>C82/I82/D82</f>
        <v>5.1235955056179771E-3</v>
      </c>
      <c r="K82" s="15">
        <f>IF(J83="",J82,J83)</f>
        <v>1.17</v>
      </c>
    </row>
    <row r="83" spans="1:11" x14ac:dyDescent="0.2">
      <c r="A83" s="14" t="s">
        <v>122</v>
      </c>
      <c r="B83" s="29"/>
      <c r="D83" s="24"/>
      <c r="E83" s="24"/>
      <c r="F83" s="25"/>
      <c r="G83" s="25"/>
      <c r="H83" s="24"/>
      <c r="I83" s="26"/>
      <c r="J83" s="16">
        <v>1.17</v>
      </c>
    </row>
    <row r="84" spans="1:11" ht="17" thickBot="1" x14ac:dyDescent="0.25">
      <c r="A84" s="2"/>
      <c r="B84" s="23"/>
      <c r="D84" s="23"/>
      <c r="E84" s="9"/>
      <c r="F84" s="9"/>
      <c r="G84" s="23"/>
      <c r="H84" s="23"/>
      <c r="I84" s="9"/>
      <c r="J84" s="2"/>
      <c r="K84" s="2"/>
    </row>
    <row r="85" spans="1:11" ht="17" thickBot="1" x14ac:dyDescent="0.25">
      <c r="A85" s="2" t="s">
        <v>98</v>
      </c>
      <c r="B85" s="29">
        <v>1</v>
      </c>
      <c r="C85" s="12">
        <v>4.7</v>
      </c>
      <c r="D85" s="24">
        <v>1</v>
      </c>
      <c r="E85" s="24">
        <v>1</v>
      </c>
      <c r="F85" s="25">
        <f>$N$9</f>
        <v>0.83449235048678727</v>
      </c>
      <c r="G85" s="25">
        <f>E85*F85</f>
        <v>0.83449235048678727</v>
      </c>
      <c r="H85" s="24">
        <v>1000</v>
      </c>
      <c r="I85" s="26">
        <f>H85/G85</f>
        <v>1198.3333333333333</v>
      </c>
      <c r="J85" s="16">
        <f>C85/I85/D85</f>
        <v>3.9221140472879001E-3</v>
      </c>
      <c r="K85" s="15">
        <f>IF(J86="",J85,J86)</f>
        <v>3.9E-2</v>
      </c>
    </row>
    <row r="86" spans="1:11" x14ac:dyDescent="0.2">
      <c r="A86" s="14" t="s">
        <v>121</v>
      </c>
      <c r="B86" s="23"/>
      <c r="D86" s="23"/>
      <c r="E86" s="9"/>
      <c r="F86" s="9"/>
      <c r="G86" s="23"/>
      <c r="H86" s="23"/>
      <c r="I86" s="9"/>
      <c r="J86" s="21">
        <v>3.9E-2</v>
      </c>
      <c r="K86" s="2"/>
    </row>
    <row r="87" spans="1:11" ht="17" thickBot="1" x14ac:dyDescent="0.25">
      <c r="A87" s="2"/>
      <c r="B87" s="23"/>
      <c r="D87" s="23"/>
      <c r="E87" s="9"/>
      <c r="F87" s="9"/>
      <c r="G87" s="23"/>
      <c r="H87" s="23"/>
      <c r="I87" s="9"/>
      <c r="J87" s="2"/>
      <c r="K87" s="2"/>
    </row>
    <row r="88" spans="1:11" ht="17" thickBot="1" x14ac:dyDescent="0.25">
      <c r="A88" s="2" t="s">
        <v>89</v>
      </c>
      <c r="B88" s="29">
        <v>1</v>
      </c>
      <c r="C88" s="12">
        <v>4</v>
      </c>
      <c r="D88" s="24">
        <v>1</v>
      </c>
      <c r="E88" s="24">
        <v>1</v>
      </c>
      <c r="F88" s="25">
        <f>$N$10</f>
        <v>0.6696428571428571</v>
      </c>
      <c r="G88" s="25">
        <f>E88*F88</f>
        <v>0.6696428571428571</v>
      </c>
      <c r="H88" s="24">
        <v>1000</v>
      </c>
      <c r="I88" s="26">
        <f t="shared" ref="I88" si="8">H88/G88</f>
        <v>1493.3333333333335</v>
      </c>
      <c r="J88" s="16">
        <f t="shared" ref="J88" si="9">C88/I88/D88</f>
        <v>2.6785714285714282E-3</v>
      </c>
      <c r="K88" s="15">
        <f>IF(J89="",J88,J89)</f>
        <v>12.121</v>
      </c>
    </row>
    <row r="89" spans="1:11" x14ac:dyDescent="0.2">
      <c r="A89" s="14" t="s">
        <v>120</v>
      </c>
      <c r="B89" s="29"/>
      <c r="D89" s="24"/>
      <c r="E89" s="24"/>
      <c r="F89" s="25"/>
      <c r="G89" s="25"/>
      <c r="H89" s="24"/>
      <c r="I89" s="26"/>
      <c r="J89" s="16">
        <v>12.121</v>
      </c>
    </row>
    <row r="90" spans="1:11" ht="17" thickBot="1" x14ac:dyDescent="0.25">
      <c r="A90" s="2"/>
      <c r="B90" s="23"/>
      <c r="D90" s="23"/>
      <c r="E90" s="9"/>
      <c r="F90" s="9"/>
      <c r="G90" s="23"/>
      <c r="H90" s="23"/>
      <c r="I90" s="9"/>
      <c r="J90" s="2"/>
      <c r="K90" s="2"/>
    </row>
    <row r="91" spans="1:11" ht="17" thickBot="1" x14ac:dyDescent="0.25">
      <c r="A91" s="2" t="s">
        <v>91</v>
      </c>
      <c r="B91" s="29">
        <v>1</v>
      </c>
      <c r="C91" s="12">
        <v>0.5</v>
      </c>
      <c r="D91" s="24">
        <v>1</v>
      </c>
      <c r="E91" s="24">
        <v>1</v>
      </c>
      <c r="F91" s="25">
        <f>$N$11</f>
        <v>0.44117647058823534</v>
      </c>
      <c r="G91" s="25">
        <f>E91*F91</f>
        <v>0.44117647058823534</v>
      </c>
      <c r="H91" s="24">
        <v>1000</v>
      </c>
      <c r="I91" s="26">
        <f>H91/G91</f>
        <v>2266.6666666666665</v>
      </c>
      <c r="J91" s="16">
        <f>C91/I91/D91</f>
        <v>2.2058823529411765E-4</v>
      </c>
      <c r="K91" s="15">
        <f>IF(J92="",J91,J92)</f>
        <v>2.2058823529411765E-4</v>
      </c>
    </row>
    <row r="92" spans="1:11" x14ac:dyDescent="0.2">
      <c r="A92" s="14" t="s">
        <v>119</v>
      </c>
      <c r="B92" s="23"/>
      <c r="D92" s="23"/>
      <c r="E92" s="9"/>
      <c r="F92" s="9"/>
      <c r="G92" s="23"/>
      <c r="H92" s="23"/>
      <c r="I92" s="9"/>
      <c r="J92" s="17"/>
      <c r="K92" s="2"/>
    </row>
    <row r="93" spans="1:11" ht="17" thickBot="1" x14ac:dyDescent="0.25">
      <c r="A93" s="2"/>
      <c r="B93" s="23"/>
      <c r="D93" s="23"/>
      <c r="E93" s="9"/>
      <c r="F93" s="9"/>
      <c r="G93" s="23"/>
      <c r="H93" s="23"/>
      <c r="I93" s="9"/>
      <c r="J93" s="2"/>
      <c r="K93" s="2"/>
    </row>
    <row r="94" spans="1:11" ht="17" thickBot="1" x14ac:dyDescent="0.25">
      <c r="A94" s="2" t="s">
        <v>90</v>
      </c>
      <c r="B94" s="29">
        <v>1</v>
      </c>
      <c r="C94" s="12">
        <v>23</v>
      </c>
      <c r="D94" s="24">
        <v>1</v>
      </c>
      <c r="E94" s="24">
        <v>1</v>
      </c>
      <c r="F94" s="25">
        <f>$N$12</f>
        <v>0.67355186349348906</v>
      </c>
      <c r="G94" s="25">
        <f>E94*F94</f>
        <v>0.67355186349348906</v>
      </c>
      <c r="H94" s="24">
        <v>1000</v>
      </c>
      <c r="I94" s="26">
        <f>H94/G94</f>
        <v>1484.6666666666665</v>
      </c>
      <c r="J94" s="16">
        <f>C94/I94/D94</f>
        <v>1.5491692860350249E-2</v>
      </c>
      <c r="K94" s="15">
        <f>IF(J95="",J94,J95)</f>
        <v>7249</v>
      </c>
    </row>
    <row r="95" spans="1:11" x14ac:dyDescent="0.2">
      <c r="A95" s="14" t="s">
        <v>118</v>
      </c>
      <c r="B95" s="29"/>
      <c r="D95" s="24"/>
      <c r="E95" s="24"/>
      <c r="F95" s="25"/>
      <c r="G95" s="25"/>
      <c r="H95" s="24"/>
      <c r="I95" s="24"/>
      <c r="J95" s="31">
        <v>7249</v>
      </c>
    </row>
    <row r="96" spans="1:11" ht="17" thickBot="1" x14ac:dyDescent="0.25">
      <c r="A96" s="2"/>
      <c r="B96" s="23"/>
      <c r="D96" s="23"/>
      <c r="E96" s="24"/>
      <c r="F96" s="9"/>
      <c r="G96" s="23"/>
      <c r="H96" s="23"/>
      <c r="I96" s="9"/>
      <c r="J96" s="2"/>
      <c r="K96" s="2"/>
    </row>
    <row r="97" spans="1:11" ht="17" thickBot="1" x14ac:dyDescent="0.25">
      <c r="A97" s="2" t="s">
        <v>92</v>
      </c>
      <c r="B97" s="29">
        <v>1</v>
      </c>
      <c r="C97" s="12">
        <v>6.2</v>
      </c>
      <c r="D97" s="24">
        <v>1</v>
      </c>
      <c r="E97" s="24">
        <v>1</v>
      </c>
      <c r="F97" s="25">
        <f>$N$13</f>
        <v>0.52910052910052918</v>
      </c>
      <c r="G97" s="25">
        <f>E97*F97</f>
        <v>0.52910052910052918</v>
      </c>
      <c r="H97" s="24">
        <v>1000</v>
      </c>
      <c r="I97" s="24">
        <f>H97/G97</f>
        <v>1889.9999999999998</v>
      </c>
      <c r="J97" s="16">
        <f>C97/I97/D97</f>
        <v>3.2804232804232807E-3</v>
      </c>
      <c r="K97" s="15">
        <f>IF(J98="",J97,J98)</f>
        <v>6.2960000000000002E-2</v>
      </c>
    </row>
    <row r="98" spans="1:11" x14ac:dyDescent="0.2">
      <c r="A98" s="14" t="s">
        <v>117</v>
      </c>
      <c r="B98" s="29"/>
      <c r="D98" s="24"/>
      <c r="E98" s="24"/>
      <c r="F98" s="25"/>
      <c r="G98" s="25"/>
      <c r="H98" s="24"/>
      <c r="I98" s="24"/>
      <c r="J98" s="16">
        <v>6.2960000000000002E-2</v>
      </c>
    </row>
    <row r="99" spans="1:11" ht="17" thickBot="1" x14ac:dyDescent="0.25">
      <c r="A99" s="2"/>
      <c r="B99" s="23"/>
      <c r="C99" s="2"/>
      <c r="D99" s="23"/>
      <c r="E99" s="24"/>
      <c r="F99" s="9"/>
      <c r="G99" s="23"/>
      <c r="H99" s="23"/>
      <c r="I99" s="9"/>
    </row>
    <row r="100" spans="1:11" ht="17" thickBot="1" x14ac:dyDescent="0.25">
      <c r="A100" s="2" t="s">
        <v>93</v>
      </c>
      <c r="B100" s="29">
        <v>1</v>
      </c>
      <c r="C100" s="12">
        <v>1.57</v>
      </c>
      <c r="D100" s="24">
        <v>1</v>
      </c>
      <c r="E100" s="24">
        <v>1</v>
      </c>
      <c r="F100" s="25">
        <f>$N$14</f>
        <v>1.4018691588785046</v>
      </c>
      <c r="G100" s="25">
        <f>E100*F100</f>
        <v>1.4018691588785046</v>
      </c>
      <c r="H100" s="24">
        <v>1000</v>
      </c>
      <c r="I100" s="26">
        <f>H100/G100</f>
        <v>713.33333333333337</v>
      </c>
      <c r="J100" s="16">
        <f>C100/I100/D100</f>
        <v>2.2009345794392521E-3</v>
      </c>
      <c r="K100" s="15">
        <f>IF(J101="",J100,J101)</f>
        <v>2.2009345794392521E-3</v>
      </c>
    </row>
    <row r="101" spans="1:11" x14ac:dyDescent="0.2">
      <c r="A101" s="14" t="s">
        <v>116</v>
      </c>
      <c r="B101" s="23"/>
      <c r="C101" s="2"/>
      <c r="D101" s="23"/>
      <c r="E101" s="24"/>
      <c r="F101" s="9"/>
      <c r="G101" s="23"/>
      <c r="H101" s="23"/>
      <c r="I101" s="9"/>
      <c r="J101" s="19"/>
    </row>
    <row r="102" spans="1:11" ht="17" thickBot="1" x14ac:dyDescent="0.25">
      <c r="A102" s="2"/>
      <c r="B102" s="23"/>
      <c r="C102" s="2"/>
      <c r="D102" s="23"/>
      <c r="E102" s="24"/>
      <c r="F102" s="9"/>
      <c r="G102" s="23"/>
      <c r="H102" s="23"/>
      <c r="I102" s="9"/>
    </row>
    <row r="103" spans="1:11" ht="17" thickBot="1" x14ac:dyDescent="0.25">
      <c r="A103" s="2" t="s">
        <v>94</v>
      </c>
      <c r="B103" s="29">
        <v>1</v>
      </c>
      <c r="C103" s="12">
        <v>203</v>
      </c>
      <c r="D103" s="24">
        <v>1</v>
      </c>
      <c r="E103" s="24">
        <v>1</v>
      </c>
      <c r="F103" s="25">
        <f>$N$15</f>
        <v>0.98199672667757787</v>
      </c>
      <c r="G103" s="25">
        <f>E103*F103</f>
        <v>0.98199672667757787</v>
      </c>
      <c r="H103" s="24">
        <v>1000</v>
      </c>
      <c r="I103" s="26">
        <f>H103/G103</f>
        <v>1018.3333333333333</v>
      </c>
      <c r="J103" s="16">
        <f>C103/I103/D103</f>
        <v>0.19934533551554828</v>
      </c>
      <c r="K103" s="15">
        <f>IF(J104="",J103,J104)</f>
        <v>328.08</v>
      </c>
    </row>
    <row r="104" spans="1:11" x14ac:dyDescent="0.2">
      <c r="A104" s="14" t="s">
        <v>114</v>
      </c>
      <c r="B104" s="23"/>
      <c r="C104" s="2"/>
      <c r="D104" s="23"/>
      <c r="E104" s="24"/>
      <c r="F104" s="9"/>
      <c r="G104" s="23"/>
      <c r="H104" s="23"/>
      <c r="I104" s="9"/>
      <c r="J104" s="18">
        <v>328.08</v>
      </c>
    </row>
    <row r="105" spans="1:11" ht="17" thickBot="1" x14ac:dyDescent="0.25">
      <c r="B105" s="28"/>
      <c r="D105" s="9"/>
      <c r="E105" s="24"/>
      <c r="F105" s="9"/>
      <c r="G105" s="9"/>
      <c r="H105" s="9"/>
      <c r="I105" s="9"/>
    </row>
    <row r="106" spans="1:11" ht="17" thickBot="1" x14ac:dyDescent="0.25">
      <c r="A106" s="2" t="s">
        <v>95</v>
      </c>
      <c r="B106" s="29">
        <v>1</v>
      </c>
      <c r="C106" s="12">
        <v>11</v>
      </c>
      <c r="D106" s="24">
        <v>1</v>
      </c>
      <c r="E106" s="24">
        <v>1</v>
      </c>
      <c r="F106" s="25">
        <f>$N$16</f>
        <v>0.84033613445378152</v>
      </c>
      <c r="G106" s="25">
        <f>E106*F106</f>
        <v>0.84033613445378152</v>
      </c>
      <c r="H106" s="24">
        <v>1000</v>
      </c>
      <c r="I106" s="24">
        <f>H106/G106</f>
        <v>1190</v>
      </c>
      <c r="J106" s="16">
        <f>C106/I106/D106</f>
        <v>9.2436974789915968E-3</v>
      </c>
      <c r="K106" s="15">
        <f>IF(J107="",J106,J107)</f>
        <v>26.26</v>
      </c>
    </row>
    <row r="107" spans="1:11" x14ac:dyDescent="0.2">
      <c r="A107" s="14" t="s">
        <v>115</v>
      </c>
      <c r="B107" s="29"/>
      <c r="D107" s="24"/>
      <c r="E107" s="24"/>
      <c r="F107" s="25"/>
      <c r="G107" s="25"/>
      <c r="H107" s="9"/>
      <c r="I107" s="9"/>
      <c r="J107" s="18">
        <v>26.26</v>
      </c>
    </row>
    <row r="108" spans="1:11" x14ac:dyDescent="0.2">
      <c r="B108" s="28"/>
      <c r="D108" s="9"/>
      <c r="E108" s="9"/>
      <c r="F108" s="25"/>
      <c r="G108" s="25"/>
      <c r="H108" s="24"/>
      <c r="I108" s="24"/>
      <c r="J108" s="4"/>
    </row>
    <row r="109" spans="1:11" x14ac:dyDescent="0.2">
      <c r="B109" s="28"/>
      <c r="D109" s="9"/>
      <c r="E109" s="9"/>
      <c r="F109" s="9"/>
      <c r="G109" s="9"/>
      <c r="H109" s="9"/>
      <c r="I109" s="9"/>
      <c r="J109" s="1"/>
    </row>
    <row r="110" spans="1:11" x14ac:dyDescent="0.2">
      <c r="B110" s="28"/>
      <c r="D110" s="9"/>
      <c r="E110" s="9"/>
      <c r="F110" s="9"/>
      <c r="G110" s="9"/>
      <c r="H110" s="9"/>
      <c r="I110" s="9"/>
      <c r="J110" s="1"/>
    </row>
    <row r="111" spans="1:11" x14ac:dyDescent="0.2">
      <c r="B111" s="28"/>
      <c r="D111" s="9"/>
      <c r="E111" s="9"/>
      <c r="F111" s="9"/>
      <c r="G111" s="9"/>
      <c r="H111" s="9"/>
      <c r="I111" s="9"/>
    </row>
    <row r="112" spans="1:11" x14ac:dyDescent="0.2">
      <c r="A112" s="8" t="s">
        <v>37</v>
      </c>
      <c r="B112" s="28"/>
      <c r="D112" s="9"/>
      <c r="E112" s="9"/>
      <c r="F112" s="9"/>
      <c r="G112" s="9"/>
      <c r="H112" s="9"/>
      <c r="I112" s="9"/>
      <c r="K112" s="1" t="s">
        <v>18</v>
      </c>
    </row>
    <row r="113" spans="1:11" x14ac:dyDescent="0.2">
      <c r="A113" s="8" t="s">
        <v>22</v>
      </c>
      <c r="B113" s="28"/>
      <c r="D113" s="9"/>
      <c r="E113" s="9"/>
      <c r="F113" s="9"/>
      <c r="G113" s="9"/>
      <c r="H113" s="9"/>
      <c r="I113" s="9"/>
    </row>
    <row r="114" spans="1:11" x14ac:dyDescent="0.2">
      <c r="A114" s="10" t="s">
        <v>8</v>
      </c>
      <c r="B114" s="23" t="s">
        <v>20</v>
      </c>
      <c r="C114" s="11" t="s">
        <v>1</v>
      </c>
      <c r="D114" s="23" t="s">
        <v>51</v>
      </c>
      <c r="E114" s="23" t="s">
        <v>52</v>
      </c>
      <c r="F114" s="23" t="s">
        <v>46</v>
      </c>
      <c r="G114" s="23" t="s">
        <v>10</v>
      </c>
      <c r="H114" s="23" t="s">
        <v>43</v>
      </c>
      <c r="I114" s="23" t="s">
        <v>43</v>
      </c>
      <c r="J114" s="11" t="s">
        <v>6</v>
      </c>
      <c r="K114" s="11" t="s">
        <v>34</v>
      </c>
    </row>
    <row r="115" spans="1:11" ht="17" thickBot="1" x14ac:dyDescent="0.25">
      <c r="A115" s="11"/>
      <c r="B115" s="28"/>
      <c r="C115" s="11"/>
      <c r="D115" s="23" t="s">
        <v>48</v>
      </c>
      <c r="E115" s="23" t="s">
        <v>50</v>
      </c>
      <c r="F115" s="23" t="s">
        <v>47</v>
      </c>
      <c r="G115" s="23" t="s">
        <v>7</v>
      </c>
      <c r="H115" s="23" t="s">
        <v>44</v>
      </c>
      <c r="I115" s="23" t="s">
        <v>45</v>
      </c>
      <c r="J115" s="11" t="s">
        <v>9</v>
      </c>
      <c r="K115" s="11" t="s">
        <v>23</v>
      </c>
    </row>
    <row r="116" spans="1:11" ht="17" thickBot="1" x14ac:dyDescent="0.25">
      <c r="A116" s="2" t="s">
        <v>97</v>
      </c>
      <c r="B116" s="29">
        <v>1</v>
      </c>
      <c r="C116" s="12">
        <v>0.1</v>
      </c>
      <c r="D116" s="24">
        <v>0.1</v>
      </c>
      <c r="E116" s="24">
        <v>0.1</v>
      </c>
      <c r="F116" s="25">
        <f>$N$5</f>
        <v>0.5719733079122975</v>
      </c>
      <c r="G116" s="25">
        <f>E116*F116</f>
        <v>5.7197330791229753E-2</v>
      </c>
      <c r="H116" s="24">
        <v>100</v>
      </c>
      <c r="I116" s="26">
        <f>H116/G116</f>
        <v>1748.333333333333</v>
      </c>
      <c r="J116" s="16">
        <f>C116/I116/D116</f>
        <v>5.7197330791229758E-4</v>
      </c>
      <c r="K116" s="15">
        <f>IF(J117="",J116,J117)</f>
        <v>319.67</v>
      </c>
    </row>
    <row r="117" spans="1:11" x14ac:dyDescent="0.2">
      <c r="A117" s="2" t="s">
        <v>102</v>
      </c>
      <c r="B117" s="29"/>
      <c r="D117" s="24"/>
      <c r="E117" s="24"/>
      <c r="F117" s="25"/>
      <c r="G117" s="25"/>
      <c r="H117" s="24"/>
      <c r="I117" s="26"/>
      <c r="J117" s="30">
        <v>319.67</v>
      </c>
      <c r="K117" s="13"/>
    </row>
    <row r="118" spans="1:11" ht="17" thickBot="1" x14ac:dyDescent="0.25">
      <c r="A118" s="2"/>
      <c r="B118" s="23"/>
      <c r="D118" s="23"/>
      <c r="E118" s="9"/>
      <c r="F118" s="9"/>
      <c r="G118" s="23"/>
      <c r="H118" s="23"/>
      <c r="I118" s="9"/>
      <c r="J118" s="2"/>
      <c r="K118" s="2"/>
    </row>
    <row r="119" spans="1:11" ht="17" thickBot="1" x14ac:dyDescent="0.25">
      <c r="A119" s="2" t="s">
        <v>96</v>
      </c>
      <c r="B119" s="29">
        <v>1</v>
      </c>
      <c r="C119" s="12">
        <v>234</v>
      </c>
      <c r="D119" s="24">
        <v>0.1</v>
      </c>
      <c r="E119" s="24">
        <v>0.1</v>
      </c>
      <c r="F119" s="25">
        <f>$N$6</f>
        <v>1.0377032168799725</v>
      </c>
      <c r="G119" s="25">
        <f>E119*F119</f>
        <v>0.10377032168799726</v>
      </c>
      <c r="H119" s="24">
        <v>100</v>
      </c>
      <c r="I119" s="26">
        <f>H119/G119</f>
        <v>963.66666666666652</v>
      </c>
      <c r="J119" s="16">
        <v>0</v>
      </c>
      <c r="K119" s="15">
        <f>IF(J120="",J119,J120)</f>
        <v>3.1040000000000001</v>
      </c>
    </row>
    <row r="120" spans="1:11" x14ac:dyDescent="0.2">
      <c r="A120" s="2" t="s">
        <v>103</v>
      </c>
      <c r="B120" s="29"/>
      <c r="D120" s="24"/>
      <c r="E120" s="24"/>
      <c r="F120" s="25"/>
      <c r="G120" s="25"/>
      <c r="H120" s="24"/>
      <c r="I120" s="26"/>
      <c r="J120" s="16">
        <v>3.1040000000000001</v>
      </c>
    </row>
    <row r="121" spans="1:11" ht="17" thickBot="1" x14ac:dyDescent="0.25">
      <c r="A121" s="2"/>
      <c r="B121" s="23"/>
      <c r="D121" s="23"/>
      <c r="E121" s="9"/>
      <c r="F121" s="9"/>
      <c r="G121" s="23"/>
      <c r="H121" s="23"/>
      <c r="I121" s="9"/>
      <c r="J121" s="2"/>
      <c r="K121" s="2"/>
    </row>
    <row r="122" spans="1:11" ht="17" thickBot="1" x14ac:dyDescent="0.25">
      <c r="A122" s="2" t="s">
        <v>87</v>
      </c>
      <c r="B122" s="29">
        <v>1</v>
      </c>
      <c r="C122" s="12">
        <v>0.21</v>
      </c>
      <c r="D122" s="24">
        <v>0.1</v>
      </c>
      <c r="E122" s="24">
        <v>0.1</v>
      </c>
      <c r="F122" s="25">
        <f>$N$7</f>
        <v>0.69364161849710992</v>
      </c>
      <c r="G122" s="25">
        <f>E122*F122</f>
        <v>6.936416184971099E-2</v>
      </c>
      <c r="H122" s="24">
        <v>100</v>
      </c>
      <c r="I122" s="26">
        <f>H122/G122</f>
        <v>1441.6666666666665</v>
      </c>
      <c r="J122" s="16">
        <f>C122/I122/D122</f>
        <v>1.4566473988439307E-3</v>
      </c>
      <c r="K122" s="15">
        <f>IF(J123="",J122,J123)</f>
        <v>0.20799999999999999</v>
      </c>
    </row>
    <row r="123" spans="1:11" x14ac:dyDescent="0.2">
      <c r="A123" s="2" t="s">
        <v>104</v>
      </c>
      <c r="B123" s="29"/>
      <c r="D123" s="24"/>
      <c r="E123" s="24"/>
      <c r="F123" s="25"/>
      <c r="G123" s="25"/>
      <c r="H123" s="24"/>
      <c r="I123" s="26"/>
      <c r="J123" s="16">
        <v>0.20799999999999999</v>
      </c>
    </row>
    <row r="124" spans="1:11" ht="17" thickBot="1" x14ac:dyDescent="0.25">
      <c r="A124" s="2"/>
      <c r="B124" s="23"/>
      <c r="D124" s="23"/>
      <c r="E124" s="9"/>
      <c r="F124" s="9"/>
      <c r="G124" s="23"/>
      <c r="H124" s="23"/>
      <c r="I124" s="9"/>
      <c r="J124" s="2"/>
      <c r="K124" s="2"/>
    </row>
    <row r="125" spans="1:11" ht="17" thickBot="1" x14ac:dyDescent="0.25">
      <c r="A125" s="2" t="s">
        <v>88</v>
      </c>
      <c r="B125" s="29">
        <v>1</v>
      </c>
      <c r="C125" s="12">
        <v>7.6</v>
      </c>
      <c r="D125" s="24">
        <v>0.1</v>
      </c>
      <c r="E125" s="24">
        <v>0.1</v>
      </c>
      <c r="F125" s="25">
        <f>$N$8</f>
        <v>0.6741573033707865</v>
      </c>
      <c r="G125" s="25">
        <f>E125*F125</f>
        <v>6.741573033707865E-2</v>
      </c>
      <c r="H125" s="24">
        <v>100</v>
      </c>
      <c r="I125" s="26">
        <f>H125/G125</f>
        <v>1483.3333333333335</v>
      </c>
      <c r="J125" s="16">
        <f>C125/I125/D125</f>
        <v>5.1235955056179769E-2</v>
      </c>
      <c r="K125" s="15">
        <f>IF(J126="",J125,J126)</f>
        <v>11.7</v>
      </c>
    </row>
    <row r="126" spans="1:11" x14ac:dyDescent="0.2">
      <c r="A126" s="2" t="s">
        <v>105</v>
      </c>
      <c r="B126" s="29"/>
      <c r="D126" s="24"/>
      <c r="E126" s="24"/>
      <c r="F126" s="25"/>
      <c r="G126" s="25"/>
      <c r="H126" s="24"/>
      <c r="I126" s="26"/>
      <c r="J126" s="22">
        <v>11.7</v>
      </c>
    </row>
    <row r="127" spans="1:11" ht="17" thickBot="1" x14ac:dyDescent="0.25">
      <c r="A127" s="2"/>
      <c r="B127" s="23"/>
      <c r="D127" s="23"/>
      <c r="E127" s="9"/>
      <c r="F127" s="9"/>
      <c r="G127" s="23"/>
      <c r="H127" s="23"/>
      <c r="I127" s="9"/>
      <c r="J127" s="2"/>
      <c r="K127" s="2"/>
    </row>
    <row r="128" spans="1:11" ht="17" thickBot="1" x14ac:dyDescent="0.25">
      <c r="A128" s="2" t="s">
        <v>98</v>
      </c>
      <c r="B128" s="29">
        <v>1</v>
      </c>
      <c r="C128" s="12">
        <v>4.7</v>
      </c>
      <c r="D128" s="24">
        <v>0.1</v>
      </c>
      <c r="E128" s="24">
        <v>0.1</v>
      </c>
      <c r="F128" s="25">
        <f>$N$9</f>
        <v>0.83449235048678727</v>
      </c>
      <c r="G128" s="25">
        <f>E128*F128</f>
        <v>8.3449235048678738E-2</v>
      </c>
      <c r="H128" s="24">
        <v>100</v>
      </c>
      <c r="I128" s="26">
        <f>H128/G128</f>
        <v>1198.333333333333</v>
      </c>
      <c r="J128" s="16">
        <f>C128/I128/D128</f>
        <v>3.9221140472879008E-2</v>
      </c>
      <c r="K128" s="15">
        <f>IF(J129="",J128,J129)</f>
        <v>0.39</v>
      </c>
    </row>
    <row r="129" spans="1:11" x14ac:dyDescent="0.2">
      <c r="A129" s="14" t="s">
        <v>106</v>
      </c>
      <c r="B129" s="23"/>
      <c r="D129" s="23"/>
      <c r="E129" s="9"/>
      <c r="F129" s="9"/>
      <c r="G129" s="23"/>
      <c r="H129" s="23"/>
      <c r="I129" s="9"/>
      <c r="J129" s="21">
        <v>0.39</v>
      </c>
      <c r="K129" s="2"/>
    </row>
    <row r="130" spans="1:11" ht="17" thickBot="1" x14ac:dyDescent="0.25">
      <c r="A130" s="2"/>
      <c r="B130" s="23"/>
      <c r="D130" s="23"/>
      <c r="E130" s="9"/>
      <c r="F130" s="9"/>
      <c r="G130" s="23"/>
      <c r="H130" s="23"/>
      <c r="I130" s="9"/>
      <c r="J130" s="2"/>
      <c r="K130" s="2"/>
    </row>
    <row r="131" spans="1:11" ht="17" thickBot="1" x14ac:dyDescent="0.25">
      <c r="A131" s="2" t="s">
        <v>89</v>
      </c>
      <c r="B131" s="29">
        <v>1</v>
      </c>
      <c r="C131" s="12">
        <v>4</v>
      </c>
      <c r="D131" s="24">
        <v>0.1</v>
      </c>
      <c r="E131" s="24">
        <v>0.1</v>
      </c>
      <c r="F131" s="25">
        <f>$N$10</f>
        <v>0.6696428571428571</v>
      </c>
      <c r="G131" s="25">
        <f>E131*F131</f>
        <v>6.6964285714285712E-2</v>
      </c>
      <c r="H131" s="24">
        <v>100</v>
      </c>
      <c r="I131" s="26">
        <f t="shared" ref="I131" si="10">H131/G131</f>
        <v>1493.3333333333335</v>
      </c>
      <c r="J131" s="16">
        <f t="shared" ref="J131" si="11">C131/I131/D131</f>
        <v>2.6785714285714281E-2</v>
      </c>
      <c r="K131" s="15">
        <f>IF(J132="",J131,J132)</f>
        <v>121.212</v>
      </c>
    </row>
    <row r="132" spans="1:11" x14ac:dyDescent="0.2">
      <c r="A132" s="14" t="s">
        <v>107</v>
      </c>
      <c r="B132" s="29"/>
      <c r="D132" s="24"/>
      <c r="E132" s="24"/>
      <c r="F132" s="25"/>
      <c r="G132" s="25"/>
      <c r="H132" s="24"/>
      <c r="I132" s="26"/>
      <c r="J132" s="20">
        <v>121.212</v>
      </c>
    </row>
    <row r="133" spans="1:11" ht="17" thickBot="1" x14ac:dyDescent="0.25">
      <c r="A133" s="2"/>
      <c r="B133" s="23"/>
      <c r="D133" s="23"/>
      <c r="E133" s="9"/>
      <c r="F133" s="9"/>
      <c r="G133" s="23"/>
      <c r="H133" s="23"/>
      <c r="I133" s="9"/>
      <c r="J133" s="2"/>
      <c r="K133" s="2"/>
    </row>
    <row r="134" spans="1:11" ht="17" thickBot="1" x14ac:dyDescent="0.25">
      <c r="A134" s="2" t="s">
        <v>91</v>
      </c>
      <c r="B134" s="29">
        <v>1</v>
      </c>
      <c r="C134" s="12">
        <v>0.5</v>
      </c>
      <c r="D134" s="24">
        <v>0.1</v>
      </c>
      <c r="E134" s="24">
        <v>0.1</v>
      </c>
      <c r="F134" s="25">
        <f>$N$11</f>
        <v>0.44117647058823534</v>
      </c>
      <c r="G134" s="25">
        <f>E134*F134</f>
        <v>4.4117647058823539E-2</v>
      </c>
      <c r="H134" s="24">
        <v>100</v>
      </c>
      <c r="I134" s="26">
        <f>H134/G134</f>
        <v>2266.6666666666661</v>
      </c>
      <c r="J134" s="16">
        <f>C134/I134/D134</f>
        <v>2.2058823529411769E-3</v>
      </c>
      <c r="K134" s="15">
        <f>IF(J135="",J134,J135)</f>
        <v>2.2058823529411769E-3</v>
      </c>
    </row>
    <row r="135" spans="1:11" x14ac:dyDescent="0.2">
      <c r="A135" s="14" t="s">
        <v>108</v>
      </c>
      <c r="B135" s="29"/>
      <c r="D135" s="24"/>
      <c r="E135" s="24"/>
      <c r="F135" s="25"/>
      <c r="G135" s="25"/>
      <c r="H135" s="24"/>
      <c r="I135" s="26"/>
      <c r="J135" s="16"/>
      <c r="K135" s="2"/>
    </row>
    <row r="136" spans="1:11" ht="17" thickBot="1" x14ac:dyDescent="0.25">
      <c r="A136" s="2"/>
      <c r="B136" s="23"/>
      <c r="D136" s="23"/>
      <c r="E136" s="9"/>
      <c r="F136" s="9"/>
      <c r="G136" s="23"/>
      <c r="H136" s="23"/>
      <c r="I136" s="9"/>
      <c r="J136" s="2"/>
      <c r="K136" s="2"/>
    </row>
    <row r="137" spans="1:11" ht="17" thickBot="1" x14ac:dyDescent="0.25">
      <c r="A137" s="2" t="s">
        <v>90</v>
      </c>
      <c r="B137" s="29">
        <v>1</v>
      </c>
      <c r="C137" s="12">
        <v>23</v>
      </c>
      <c r="D137" s="24">
        <v>0.1</v>
      </c>
      <c r="E137" s="24">
        <v>0.1</v>
      </c>
      <c r="F137" s="25">
        <f>$N$12</f>
        <v>0.67355186349348906</v>
      </c>
      <c r="G137" s="25">
        <f>E137*F137</f>
        <v>6.7355186349348908E-2</v>
      </c>
      <c r="H137" s="24">
        <v>100</v>
      </c>
      <c r="I137" s="26">
        <f>H137/G137</f>
        <v>1484.6666666666665</v>
      </c>
      <c r="J137" s="16">
        <f>C137/I137/D137</f>
        <v>0.15491692860350248</v>
      </c>
      <c r="K137" s="15">
        <f>IF(J138="",J137,J138)</f>
        <v>72490</v>
      </c>
    </row>
    <row r="138" spans="1:11" x14ac:dyDescent="0.2">
      <c r="A138" s="14" t="s">
        <v>109</v>
      </c>
      <c r="B138" s="29"/>
      <c r="D138" s="24"/>
      <c r="E138" s="24"/>
      <c r="F138" s="25"/>
      <c r="G138" s="25"/>
      <c r="H138" s="24"/>
      <c r="I138" s="26"/>
      <c r="J138" s="31">
        <v>72490</v>
      </c>
    </row>
    <row r="139" spans="1:11" ht="17" thickBot="1" x14ac:dyDescent="0.25">
      <c r="A139" s="2"/>
      <c r="B139" s="23"/>
      <c r="D139" s="23"/>
      <c r="E139" s="9"/>
      <c r="F139" s="9"/>
      <c r="G139" s="23"/>
      <c r="H139" s="23"/>
      <c r="I139" s="9"/>
      <c r="J139" s="2"/>
      <c r="K139" s="2"/>
    </row>
    <row r="140" spans="1:11" ht="17" thickBot="1" x14ac:dyDescent="0.25">
      <c r="A140" s="2" t="s">
        <v>92</v>
      </c>
      <c r="B140" s="29">
        <v>1</v>
      </c>
      <c r="C140" s="12">
        <v>6.2</v>
      </c>
      <c r="D140" s="24">
        <v>0.1</v>
      </c>
      <c r="E140" s="24">
        <v>0.1</v>
      </c>
      <c r="F140" s="25">
        <f>$N$13</f>
        <v>0.52910052910052918</v>
      </c>
      <c r="G140" s="25">
        <f>E140*F140</f>
        <v>5.2910052910052921E-2</v>
      </c>
      <c r="H140" s="24">
        <v>100</v>
      </c>
      <c r="I140" s="24">
        <f>H140/G140</f>
        <v>1889.9999999999995</v>
      </c>
      <c r="J140" s="16">
        <f>C140/I140/D140</f>
        <v>3.2804232804232808E-2</v>
      </c>
      <c r="K140" s="15">
        <f>IF(J141="",J140,J141)</f>
        <v>0.62960000000000005</v>
      </c>
    </row>
    <row r="141" spans="1:11" x14ac:dyDescent="0.2">
      <c r="A141" s="14" t="s">
        <v>110</v>
      </c>
      <c r="B141" s="29"/>
      <c r="D141" s="24"/>
      <c r="E141" s="24"/>
      <c r="F141" s="25"/>
      <c r="G141" s="25"/>
      <c r="H141" s="24"/>
      <c r="I141" s="24"/>
      <c r="J141" s="16">
        <v>0.62960000000000005</v>
      </c>
    </row>
    <row r="142" spans="1:11" ht="17" thickBot="1" x14ac:dyDescent="0.25">
      <c r="A142" s="2"/>
      <c r="B142" s="23"/>
      <c r="C142" s="2"/>
      <c r="D142" s="23"/>
      <c r="E142" s="9"/>
      <c r="F142" s="9"/>
      <c r="G142" s="23"/>
      <c r="H142" s="23"/>
      <c r="I142" s="9"/>
    </row>
    <row r="143" spans="1:11" ht="17" thickBot="1" x14ac:dyDescent="0.25">
      <c r="A143" s="2" t="s">
        <v>93</v>
      </c>
      <c r="B143" s="29">
        <v>1</v>
      </c>
      <c r="C143" s="12">
        <v>1.57</v>
      </c>
      <c r="D143" s="24">
        <v>0.1</v>
      </c>
      <c r="E143" s="24">
        <v>0.1</v>
      </c>
      <c r="F143" s="25">
        <f>$N$14</f>
        <v>1.4018691588785046</v>
      </c>
      <c r="G143" s="25">
        <f>E143*F143</f>
        <v>0.14018691588785046</v>
      </c>
      <c r="H143" s="24">
        <v>100</v>
      </c>
      <c r="I143" s="26">
        <f>H143/G143</f>
        <v>713.33333333333337</v>
      </c>
      <c r="J143" s="16">
        <f>C143/I143/D143</f>
        <v>2.200934579439252E-2</v>
      </c>
      <c r="K143" s="15">
        <f>IF(J144="",J143,J144)</f>
        <v>2.200934579439252E-2</v>
      </c>
    </row>
    <row r="144" spans="1:11" x14ac:dyDescent="0.2">
      <c r="A144" s="14" t="s">
        <v>111</v>
      </c>
      <c r="B144" s="23"/>
      <c r="C144" s="2"/>
      <c r="D144" s="23"/>
      <c r="E144" s="9"/>
      <c r="F144" s="9"/>
      <c r="G144" s="23"/>
      <c r="H144" s="23"/>
      <c r="I144" s="9"/>
      <c r="J144" s="19"/>
    </row>
    <row r="145" spans="1:11" ht="17" thickBot="1" x14ac:dyDescent="0.25">
      <c r="A145" s="2"/>
      <c r="B145" s="23"/>
      <c r="C145" s="2"/>
      <c r="D145" s="23"/>
      <c r="E145" s="9"/>
      <c r="F145" s="9"/>
      <c r="G145" s="23"/>
      <c r="H145" s="23"/>
      <c r="I145" s="9"/>
    </row>
    <row r="146" spans="1:11" ht="17" thickBot="1" x14ac:dyDescent="0.25">
      <c r="A146" s="2" t="s">
        <v>94</v>
      </c>
      <c r="B146" s="29">
        <v>1</v>
      </c>
      <c r="C146" s="12">
        <v>203</v>
      </c>
      <c r="D146" s="24">
        <v>0.1</v>
      </c>
      <c r="E146" s="24">
        <v>0.1</v>
      </c>
      <c r="F146" s="25">
        <f>$N$15</f>
        <v>0.98199672667757787</v>
      </c>
      <c r="G146" s="27">
        <f>E146*F146</f>
        <v>9.8199672667757795E-2</v>
      </c>
      <c r="H146" s="24">
        <v>100</v>
      </c>
      <c r="I146" s="26">
        <f>H146/G146</f>
        <v>1018.3333333333331</v>
      </c>
      <c r="J146" s="16">
        <f>C146/I146/D146</f>
        <v>1.9934533551554829</v>
      </c>
      <c r="K146" s="15">
        <f>IF(J147="",J146,J147)</f>
        <v>3280.8</v>
      </c>
    </row>
    <row r="147" spans="1:11" x14ac:dyDescent="0.2">
      <c r="A147" s="14" t="s">
        <v>112</v>
      </c>
      <c r="B147" s="23"/>
      <c r="C147" s="2"/>
      <c r="D147" s="23"/>
      <c r="E147" s="9"/>
      <c r="F147" s="9"/>
      <c r="G147" s="23"/>
      <c r="H147" s="23"/>
      <c r="I147" s="9"/>
      <c r="J147" s="18">
        <v>3280.8</v>
      </c>
    </row>
    <row r="148" spans="1:11" ht="17" thickBot="1" x14ac:dyDescent="0.25">
      <c r="B148" s="28"/>
      <c r="D148" s="9"/>
      <c r="E148" s="9"/>
      <c r="F148" s="9"/>
      <c r="G148" s="9"/>
      <c r="H148" s="9"/>
      <c r="I148" s="9"/>
    </row>
    <row r="149" spans="1:11" ht="17" thickBot="1" x14ac:dyDescent="0.25">
      <c r="A149" s="2" t="s">
        <v>95</v>
      </c>
      <c r="B149" s="29">
        <v>1</v>
      </c>
      <c r="C149" s="12">
        <v>11</v>
      </c>
      <c r="D149" s="24">
        <v>0.1</v>
      </c>
      <c r="E149" s="24">
        <v>0.1</v>
      </c>
      <c r="F149" s="25">
        <f>$N$16</f>
        <v>0.84033613445378152</v>
      </c>
      <c r="G149" s="27">
        <f>E149*F149</f>
        <v>8.4033613445378158E-2</v>
      </c>
      <c r="H149" s="26">
        <v>100</v>
      </c>
      <c r="I149" s="26">
        <f>H149/G149</f>
        <v>1190</v>
      </c>
      <c r="J149" s="16">
        <f>C149/I149/D149</f>
        <v>9.2436974789915957E-2</v>
      </c>
      <c r="K149" s="15">
        <f>IF(J150="",J149,J150)</f>
        <v>262.61</v>
      </c>
    </row>
    <row r="150" spans="1:11" x14ac:dyDescent="0.2">
      <c r="A150" s="14" t="s">
        <v>113</v>
      </c>
      <c r="B150" s="29"/>
      <c r="D150" s="24"/>
      <c r="E150" s="24"/>
      <c r="F150" s="25"/>
      <c r="G150" s="27"/>
      <c r="H150" s="26"/>
      <c r="I150" s="26"/>
      <c r="J150" s="16">
        <v>262.61</v>
      </c>
    </row>
    <row r="166" spans="1:17" x14ac:dyDescent="0.2">
      <c r="A166" s="9"/>
      <c r="B166" s="9"/>
      <c r="C166" s="9"/>
      <c r="D166" s="9"/>
      <c r="E166" s="9"/>
      <c r="F166" s="9"/>
      <c r="G166" s="9"/>
      <c r="H166" s="9"/>
      <c r="I166" s="9"/>
      <c r="J166" s="9"/>
      <c r="K166" s="9"/>
      <c r="L166" s="9"/>
      <c r="M166" s="9"/>
      <c r="N166" s="9"/>
      <c r="O166" s="9"/>
      <c r="P166" s="9"/>
      <c r="Q166" s="9"/>
    </row>
  </sheetData>
  <sheetProtection algorithmName="SHA-512" hashValue="/bTPTUt3tL+5G/DiGWXd82nC3OAdhiTZ/KI2EAiIhTRl383MA2rleq8qRKiSVI/ImeNLEBPrZyuJniZRj4giWw==" saltValue="gtjbbwV+HyDXX9yzypYDLQ=="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4CC7B1EF71821478A8B7F5F6EF04E23" ma:contentTypeVersion="14" ma:contentTypeDescription="Create a new document." ma:contentTypeScope="" ma:versionID="93a9fefd27ef7509511e1b7cf648022a">
  <xsd:schema xmlns:xsd="http://www.w3.org/2001/XMLSchema" xmlns:xs="http://www.w3.org/2001/XMLSchema" xmlns:p="http://schemas.microsoft.com/office/2006/metadata/properties" xmlns:ns2="1bd58cc3-713c-4bd4-bd69-115fde00f891" xmlns:ns3="087a82f6-1ec4-48d6-b005-7a27e53c29c1" targetNamespace="http://schemas.microsoft.com/office/2006/metadata/properties" ma:root="true" ma:fieldsID="ce5fdc4c81cf70f6b9452e5eadd1e38a" ns2:_="" ns3:_="">
    <xsd:import namespace="1bd58cc3-713c-4bd4-bd69-115fde00f891"/>
    <xsd:import namespace="087a82f6-1ec4-48d6-b005-7a27e53c29c1"/>
    <xsd:element name="properties">
      <xsd:complexType>
        <xsd:sequence>
          <xsd:element name="documentManagement">
            <xsd:complexType>
              <xsd:all>
                <xsd:element ref="ns2:SharedWithUsers" minOccurs="0"/>
                <xsd:element ref="ns2:SharedWithDetails" minOccurs="0"/>
                <xsd:element ref="ns3:lcf76f155ced4ddcb4097134ff3c332f" minOccurs="0"/>
                <xsd:element ref="ns2:TaxCatchAll" minOccurs="0"/>
                <xsd:element ref="ns3:MediaServiceMetadata" minOccurs="0"/>
                <xsd:element ref="ns3:MediaServiceFastMetadata" minOccurs="0"/>
                <xsd:element ref="ns3:MediaServiceObjectDetectorVersions" minOccurs="0"/>
                <xsd:element ref="ns3:MediaServiceOCR" minOccurs="0"/>
                <xsd:element ref="ns3:MediaServiceGenerationTime" minOccurs="0"/>
                <xsd:element ref="ns3:MediaServiceEventHashCode" minOccurs="0"/>
                <xsd:element ref="ns3:MediaServiceDateTaken" minOccurs="0"/>
                <xsd:element ref="ns3:MediaServiceSearchPropertie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d58cc3-713c-4bd4-bd69-115fde00f89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2" nillable="true" ma:displayName="Taxonomy Catch All Column" ma:hidden="true" ma:list="{3567e7c3-fe5b-4b5f-a6f7-f21b4741fdde}" ma:internalName="TaxCatchAll" ma:showField="CatchAllData" ma:web="1bd58cc3-713c-4bd4-bd69-115fde00f89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87a82f6-1ec4-48d6-b005-7a27e53c29c1"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9cf4f9ee-3334-4720-bbc6-a382a18ef034" ma:termSetId="09814cd3-568e-fe90-9814-8d621ff8fb84" ma:anchorId="fba54fb3-c3e1-fe81-a776-ca4b69148c4d" ma:open="tru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87a82f6-1ec4-48d6-b005-7a27e53c29c1">
      <Terms xmlns="http://schemas.microsoft.com/office/infopath/2007/PartnerControls"/>
    </lcf76f155ced4ddcb4097134ff3c332f>
    <TaxCatchAll xmlns="1bd58cc3-713c-4bd4-bd69-115fde00f891" xsi:nil="true"/>
    <SharedWithUsers xmlns="1bd58cc3-713c-4bd4-bd69-115fde00f891">
      <UserInfo>
        <DisplayName/>
        <AccountId xsi:nil="true"/>
        <AccountType/>
      </UserInfo>
    </SharedWithUsers>
  </documentManagement>
</p:properties>
</file>

<file path=customXml/itemProps1.xml><?xml version="1.0" encoding="utf-8"?>
<ds:datastoreItem xmlns:ds="http://schemas.openxmlformats.org/officeDocument/2006/customXml" ds:itemID="{E0AD552A-61E7-416C-B9BB-C340BE8FA0D7}"/>
</file>

<file path=customXml/itemProps2.xml><?xml version="1.0" encoding="utf-8"?>
<ds:datastoreItem xmlns:ds="http://schemas.openxmlformats.org/officeDocument/2006/customXml" ds:itemID="{1E9C3F1C-6711-4AD1-9505-0D9B0F65C32C}"/>
</file>

<file path=customXml/itemProps3.xml><?xml version="1.0" encoding="utf-8"?>
<ds:datastoreItem xmlns:ds="http://schemas.openxmlformats.org/officeDocument/2006/customXml" ds:itemID="{DE18B1F2-A171-4D90-972C-E9E226BD9E0D}"/>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Copyright statement</vt:lpstr>
      <vt:lpstr>ADR Goods classification</vt:lpstr>
      <vt:lpstr>C-SSA database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Dagobert Heijerick</dc:creator>
  <cp:lastModifiedBy>Dagobert Heijerick</cp:lastModifiedBy>
  <dcterms:created xsi:type="dcterms:W3CDTF">2025-07-15T12:43:37Z</dcterms:created>
  <dcterms:modified xsi:type="dcterms:W3CDTF">2025-08-12T12:50:47Z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0x01010074CC7B1EF71821478A8B7F5F6EF04E23</vt:lpwstr>
  </property>
  <property fmtid="{D5CDD505-2E9C-101B-9397-08002B2CF9AE}" pid="3" name="Order">
    <vt:r8>498900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MediaServiceImageTags">
    <vt:lpwstr/>
  </property>
</Properties>
</file>